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_Restrito\Publicações de Afastamentos\2025\4. Abril\"/>
    </mc:Choice>
  </mc:AlternateContent>
  <bookViews>
    <workbookView xWindow="28680" yWindow="-120" windowWidth="29040" windowHeight="15840" tabRatio="500" firstSheet="1" activeTab="1"/>
  </bookViews>
  <sheets>
    <sheet name="Gráfico1" sheetId="1" state="hidden" r:id="rId1"/>
    <sheet name="Planilha1" sheetId="2" r:id="rId2"/>
    <sheet name="Planilha2"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278" i="2" l="1"/>
  <c r="F277" i="2"/>
  <c r="F276" i="2"/>
  <c r="F275" i="2"/>
  <c r="F274" i="2"/>
  <c r="F160" i="2"/>
  <c r="F158" i="2"/>
  <c r="F157" i="2"/>
  <c r="F156" i="2"/>
  <c r="F155" i="2"/>
  <c r="F154" i="2"/>
  <c r="F153" i="2"/>
  <c r="F152" i="2"/>
  <c r="F151" i="2"/>
  <c r="F150" i="2"/>
  <c r="F149" i="2"/>
  <c r="F148" i="2"/>
  <c r="F147" i="2"/>
  <c r="F146" i="2"/>
  <c r="F145" i="2"/>
</calcChain>
</file>

<file path=xl/sharedStrings.xml><?xml version="1.0" encoding="utf-8"?>
<sst xmlns="http://schemas.openxmlformats.org/spreadsheetml/2006/main" count="1888" uniqueCount="576">
  <si>
    <t>Relatório de Passagens e Diárias - CNJ</t>
  </si>
  <si>
    <r>
      <rPr>
        <sz val="14"/>
        <color theme="1"/>
        <rFont val="Calibri"/>
        <family val="2"/>
        <charset val="1"/>
      </rPr>
      <t xml:space="preserve">Período: </t>
    </r>
    <r>
      <rPr>
        <u/>
        <sz val="14"/>
        <color theme="1"/>
        <rFont val="Calibri"/>
        <family val="2"/>
        <charset val="1"/>
      </rPr>
      <t>01  a 30/04/2025</t>
    </r>
  </si>
  <si>
    <t>Favorecido</t>
  </si>
  <si>
    <t>Cargo ou Função</t>
  </si>
  <si>
    <t>Passagem</t>
  </si>
  <si>
    <t>Diárias</t>
  </si>
  <si>
    <t>Motivo</t>
  </si>
  <si>
    <t>Trecho</t>
  </si>
  <si>
    <t>Data ida</t>
  </si>
  <si>
    <t>Data volta</t>
  </si>
  <si>
    <t>Valor (R$)</t>
  </si>
  <si>
    <t>Período de Afastamento</t>
  </si>
  <si>
    <t>Quantidade</t>
  </si>
  <si>
    <t xml:space="preserve"> Luís Geraldo Sant'Ana Lanfredi</t>
  </si>
  <si>
    <t xml:space="preserve"> Juiz Auxiliar </t>
  </si>
  <si>
    <t>BSB – CGH</t>
  </si>
  <si>
    <t xml:space="preserve"> -</t>
  </si>
  <si>
    <t xml:space="preserve"> Realizar trabalhos no CNJ.</t>
  </si>
  <si>
    <t>Luís Geraldo Sant'Ana Lanfredi</t>
  </si>
  <si>
    <t xml:space="preserve"> Juiz Auxiliar</t>
  </si>
  <si>
    <t>-</t>
  </si>
  <si>
    <t>01/04/2025 a 30/04/2025</t>
  </si>
  <si>
    <t>Realizar trabalhos no CNJ</t>
  </si>
  <si>
    <t>João Felipe Menezes Lopes</t>
  </si>
  <si>
    <t>Jonatas dos Santos Andrade</t>
  </si>
  <si>
    <t>Edinaldo César Santos Junior</t>
  </si>
  <si>
    <t>Claudia Catafesta</t>
  </si>
  <si>
    <t>Juíza Auxiliar</t>
  </si>
  <si>
    <t>Realizar trabalhos no CNJ.</t>
  </si>
  <si>
    <t>Clarissa Somesom Tauk</t>
  </si>
  <si>
    <t xml:space="preserve"> Juíza Auxiliar</t>
  </si>
  <si>
    <t>Dimitri Vasconcelos Wanderley</t>
  </si>
  <si>
    <t>Eduardo Ribeiro de Oliveira</t>
  </si>
  <si>
    <t>Érick José Pinheiro Pimenta</t>
  </si>
  <si>
    <t>Fernando Chemin Cury</t>
  </si>
  <si>
    <t>João Paulo Massami Lameu Abe</t>
  </si>
  <si>
    <t>Luciana Dória de Medeiros Chaves</t>
  </si>
  <si>
    <t>Márcio Antônio Boscaro</t>
  </si>
  <si>
    <t>Simone dos Santos Lemos Fernandes</t>
  </si>
  <si>
    <t>Roberta Ferme Sivolella</t>
  </si>
  <si>
    <t>Reginaldo Márcio Pereira</t>
  </si>
  <si>
    <t>Rodrigo Gonçalves de souza</t>
  </si>
  <si>
    <t>Paulo Cesar Villela Souto Lopes Rodrigues</t>
  </si>
  <si>
    <t>Adriana Alves dos Santos Cruz</t>
  </si>
  <si>
    <t>Karen Luise Vilanova Batista de Souza</t>
  </si>
  <si>
    <t>Marcel da Silva Augusto Correa</t>
  </si>
  <si>
    <t>Paulo Marcos de Farias</t>
  </si>
  <si>
    <t>Daniel Ribeiro Surdi de Avelar</t>
  </si>
  <si>
    <t>Ana Lúcia Andrade de Aguiar</t>
  </si>
  <si>
    <t>Dorotheo Barbosa Neto</t>
  </si>
  <si>
    <t>Elinay Almeida Ferreira</t>
  </si>
  <si>
    <t>Fabiane Pieruccini</t>
  </si>
  <si>
    <t>Fábio Cesar dos Santos Oliveira</t>
  </si>
  <si>
    <t>Gabriel da Silveira Matos</t>
  </si>
  <si>
    <t>Keity Mara Ferreira de Souza e Saboya</t>
  </si>
  <si>
    <t xml:space="preserve"> Lívia Cristina Marques Peres</t>
  </si>
  <si>
    <t>Kátia Hermínia Martins Roncada</t>
  </si>
  <si>
    <t>Adriano da Silva Araújo</t>
  </si>
  <si>
    <t>João Thiago de França Guerra</t>
  </si>
  <si>
    <t>Alexandre Libonati de Abreu</t>
  </si>
  <si>
    <t>Valter Shuenquener de Araujo</t>
  </si>
  <si>
    <t>Juiz Auxiliar da Presidência</t>
  </si>
  <si>
    <t>BSB-SDU</t>
  </si>
  <si>
    <t>CWB-BSB/BSB-CWB</t>
  </si>
  <si>
    <t xml:space="preserve">Juiz Auxiliar </t>
  </si>
  <si>
    <t>VCP-BSB/BSB-VCP/VCP-BSB/BSB-GRU</t>
  </si>
  <si>
    <t>Juiz Auxiliar </t>
  </si>
  <si>
    <t>BSB-SDU/SDU-BSB</t>
  </si>
  <si>
    <t>Adriano da Silva Araujo</t>
  </si>
  <si>
    <t>NAT-BSB</t>
  </si>
  <si>
    <t>Marcel da Silva Augusto Corrêa</t>
  </si>
  <si>
    <t>SDU-BSB/BSB-SDU/SDU-BSB/BSB-SDU</t>
  </si>
  <si>
    <t>SDU-BSB</t>
  </si>
  <si>
    <t>Jônatas dos Santos Andrade</t>
  </si>
  <si>
    <t>MCP-BSB</t>
  </si>
  <si>
    <t>Clarissa Somessom Tauk</t>
  </si>
  <si>
    <t>Juíza de Direito</t>
  </si>
  <si>
    <t>BSB-CGH/CGH-BSB/BSB-CGH/CGH-BSB</t>
  </si>
  <si>
    <t>Secretária-Geral</t>
  </si>
  <si>
    <t>GRU-GIG</t>
  </si>
  <si>
    <t>Retornar para sua cidade de origem. após Missão Internacional.</t>
  </si>
  <si>
    <t>BSB-POA/POA-BSB</t>
  </si>
  <si>
    <t xml:space="preserve">Luís Geraldo Sant'Ana Lanfredi
</t>
  </si>
  <si>
    <t xml:space="preserve">BSB-CGH/CGH-BSB </t>
  </si>
  <si>
    <t>Juiz Auxiliar</t>
  </si>
  <si>
    <t>FLN-BSB/BSB-FLN/FLN-BSB/BSB-FLN</t>
  </si>
  <si>
    <t>Daniela Pereira Madeira</t>
  </si>
  <si>
    <t>Conselheira</t>
  </si>
  <si>
    <t>SDU-BSB/BSB-SDU</t>
  </si>
  <si>
    <t>Fabiano da Rosa Tesolin</t>
  </si>
  <si>
    <t>Assessor do Ministro</t>
  </si>
  <si>
    <t>REC-POA</t>
  </si>
  <si>
    <t>Inspeção TJPE</t>
  </si>
  <si>
    <t>BSB-CGR</t>
  </si>
  <si>
    <t>Rayane Neves</t>
  </si>
  <si>
    <t>Secretária - COLABORADOR EVENTUAL</t>
  </si>
  <si>
    <t>BSB-PWM</t>
  </si>
  <si>
    <t>A Conselheira Daiane é Supervisora do FONAJUS e precisará da equipe para atuar na ação conjunta de atenção à saúde da mulher indígena na região da Ilha do Bananal (TO).</t>
  </si>
  <si>
    <t>Fabiana Rabadan Romano</t>
  </si>
  <si>
    <t xml:space="preserve"> Fabiana Rabadan Romano</t>
  </si>
  <si>
    <t>Técnica em Secretariado</t>
  </si>
  <si>
    <t>PMW-BSB</t>
  </si>
  <si>
    <t>05/04 a 12/04/2025</t>
  </si>
  <si>
    <t>Camila da Silva Barreiro</t>
  </si>
  <si>
    <t>Assessora chefe</t>
  </si>
  <si>
    <t>Sandro Alves de Brito</t>
  </si>
  <si>
    <t>Estagiário - COLABORADOR EVENTUAL</t>
  </si>
  <si>
    <t>CNF-BSB/BSB-CNF/CNF-BSB/BSB-CNF</t>
  </si>
  <si>
    <t>Márcio Antonio Boscaro</t>
  </si>
  <si>
    <t>VCP-BSB/BSB-VCP/VCP-BSB/BSB-VCP</t>
  </si>
  <si>
    <t xml:space="preserve">1/5/2025
</t>
  </si>
  <si>
    <t>BSB-SDU/SDU-BSB/BSB-GIG</t>
  </si>
  <si>
    <t>Patrícia Elache Gonçalves dos Reis</t>
  </si>
  <si>
    <t>Analista Judiciário - DAS-5: Assessor II de Desembargador</t>
  </si>
  <si>
    <t xml:space="preserve">1/4/2025
</t>
  </si>
  <si>
    <t>1/4/2025 a 2/4/2025</t>
  </si>
  <si>
    <t>Representar a Comissão Nacional de Soluções Fundiárias na audiência de conciliação alusiva à ACO 442/RS.</t>
  </si>
  <si>
    <t>BSB-POA/RIA-POA/POA-MCP</t>
  </si>
  <si>
    <t>1/4/2025 a 3/4/2025</t>
  </si>
  <si>
    <t>Participar de visita técnica.</t>
  </si>
  <si>
    <t>Fernando Antonio Prazeres</t>
  </si>
  <si>
    <t>Desembargador</t>
  </si>
  <si>
    <t>Representar o Conselheiro José Edivaldo Rocha Rotondano em audiência de conciliação referente à ACO 442/RS.</t>
  </si>
  <si>
    <t>Luciana Lopes Rocha</t>
  </si>
  <si>
    <t>BSB-SSA/SSA-BSB</t>
  </si>
  <si>
    <t>3/4/2025 a 5/4/2025</t>
  </si>
  <si>
    <t>A Magistrada irá particiar do evento Solenidade de posse da Comissão Executiva do COCEVID 2025</t>
  </si>
  <si>
    <t>ok</t>
  </si>
  <si>
    <t>Pablo Coutinho Barreto</t>
  </si>
  <si>
    <t>Conselheiro</t>
  </si>
  <si>
    <t>BSB-VCP/VCP-BSB</t>
  </si>
  <si>
    <t>1/4/2025 a 1/4/2025</t>
  </si>
  <si>
    <t>Participar no Mutirão PopRua de Campinas.</t>
  </si>
  <si>
    <t>Marcelo Pires da Silva</t>
  </si>
  <si>
    <t>Analista Judiciário / CJ3</t>
  </si>
  <si>
    <t>Acompanhar e assessorar o Conselheiro durante o Mutirão PopRua.</t>
  </si>
  <si>
    <t xml:space="preserve"> João Felipe Menezes Lopes</t>
  </si>
  <si>
    <t>CGR-BSB/BSB-CGR/CGR-BSB/BSB-CGR</t>
  </si>
  <si>
    <t>BSB-CGH</t>
  </si>
  <si>
    <t xml:space="preserve">Conselheira </t>
  </si>
  <si>
    <t>João Paulo Santos Schoucair</t>
  </si>
  <si>
    <t xml:space="preserve">BSB-SSA
</t>
  </si>
  <si>
    <t xml:space="preserve"> SSA-BSB
</t>
  </si>
  <si>
    <t xml:space="preserve">08/04/2025
</t>
  </si>
  <si>
    <t>Ana Carla Teixeira de Matos Lima Caetano</t>
  </si>
  <si>
    <t>Técnico Judiciário - CJ01</t>
  </si>
  <si>
    <t>BSB-SDU/SDU- BSB</t>
  </si>
  <si>
    <t>6/4/2025 a 8/4/2025</t>
  </si>
  <si>
    <t>Acompanhar e assessorar o Excelentíssimo Senhor Presidente do CNJ, Ministro Luíz Roberto Barroso, na Posse dos novos Dirigentes do TRF2.</t>
  </si>
  <si>
    <t>José Edivaldo Rocha Rotondano</t>
  </si>
  <si>
    <t>SSA-BSB/BSB-SSA</t>
  </si>
  <si>
    <t>Agamenilde Dias Arruda Vieira Dantas</t>
  </si>
  <si>
    <t>BSB-JPA</t>
  </si>
  <si>
    <t>Renata Gil de Alcântara Videira</t>
  </si>
  <si>
    <t xml:space="preserve">BSB-REC/REC-BSB
</t>
  </si>
  <si>
    <t>Visita à Vara de Medidas Protetivas de Urgência no âmbito da Violência Doméstica e Familiar contra a Mulher, no TJPE.</t>
  </si>
  <si>
    <t>Thaíse Gonçalves de Almeida</t>
  </si>
  <si>
    <t>Assessora Chefe - CJ 3</t>
  </si>
  <si>
    <t>1/4/2025 a 4/4/2025</t>
  </si>
  <si>
    <t xml:space="preserve"> Instrução de PAD’s no Foro da Justiça Federal Subseção Judiciária de Unaí.</t>
  </si>
  <si>
    <t>Cristina Nascimento de Melo</t>
  </si>
  <si>
    <t xml:space="preserve">Desembargadora / TRF 3ª REGIÃO </t>
  </si>
  <si>
    <t>CGH-BSB/BSB-CGH</t>
  </si>
  <si>
    <t>A instrução será conduzida pela Magistrada Cristina Nascimento de Melo, Desembargadora do Tribunal Regional Federal da 3ª Região, acompanhada pela Assessora-Chefe deste gabinete, Thaíse Almeida. A desembargadora partirá de Congonhas para Brasília e, em seguida, ambas realizarão o deslocamento para a cidade de Unaí/MG por meio terrestre, utilizando veículo do CNJ.</t>
  </si>
  <si>
    <t xml:space="preserve">10/04/2025
</t>
  </si>
  <si>
    <t>BSB-GIG/GIG-BSB</t>
  </si>
  <si>
    <t>Realizar trabalhos no gabinete.</t>
  </si>
  <si>
    <t xml:space="preserve"> Ulisses Rabaneda dos Santos</t>
  </si>
  <si>
    <t xml:space="preserve">Conselheiro </t>
  </si>
  <si>
    <t>CGB-BSB</t>
  </si>
  <si>
    <t>BSB-CGB</t>
  </si>
  <si>
    <t xml:space="preserve">Érick José Pinheiro Pimenta </t>
  </si>
  <si>
    <t>BSB-FOR/FOR  BSB</t>
  </si>
  <si>
    <t xml:space="preserve">BSB-NAT
</t>
  </si>
  <si>
    <t>Daiane Nogueira de Lira</t>
  </si>
  <si>
    <t>BSB-PMW/PMW-BSB</t>
  </si>
  <si>
    <t>6/4/2025 a 12/4/2025</t>
  </si>
  <si>
    <t>Participar da Semana Nacional da Saúde, a ser realizada no Estado do Tocantins.</t>
  </si>
  <si>
    <t>Participar da Semana Nacional da Saúde, a ser realizada no Estado do Tocantins</t>
  </si>
  <si>
    <t>Ronaldo Araújo Pedron</t>
  </si>
  <si>
    <t>Chefe de Gabinete - CJ03</t>
  </si>
  <si>
    <t>8/4/2025 a 10/4/2025</t>
  </si>
  <si>
    <t>Participar de Reunião de Trabalho - Sistemas de Ouvidoria do Poder Judiciário.</t>
  </si>
  <si>
    <t>Carine de Lima Nascimento</t>
  </si>
  <si>
    <t>Técnico Judiciário - CJ03</t>
  </si>
  <si>
    <t>Acompanhar e assessorar o Excelentíssimo Senhor Presidente do CNJ, Ministro Luíz Roberto Barroso, TRF2.</t>
  </si>
  <si>
    <t>Mônica Autran Machado Nobre</t>
  </si>
  <si>
    <t>6/4/2025 a 9/4/2025</t>
  </si>
  <si>
    <t>Leticia Abdallah Correia Antun</t>
  </si>
  <si>
    <t xml:space="preserve"> Colaborador Eventual</t>
  </si>
  <si>
    <t>5/4/2025 a 12/4/2025</t>
  </si>
  <si>
    <t>Conselho Nacional de Justiça, por meio da Resolução CNJ nº 576/2024, instituiu a Semana Nacional da Saúde, a qual, neste ano. Após tratativas com a Secretaria de Saúde Indígena do Ministério da Saúde (SESAI), decidiu-se pela realização, de uma ação conjunta de atenção à saúde da mulher indígena na região da Ilha do Bananal (TO), na área de abrangência do Distrito Sanitário Especial Indígena do Tocantins (DSEI-TO).</t>
  </si>
  <si>
    <t>NAT-BSB/BSB-NAT</t>
  </si>
  <si>
    <t>Lívia Cristina Marques Peres</t>
  </si>
  <si>
    <t>BSB-MCP/MCP-BSB/BSB-MCP/MCP-BSB</t>
  </si>
  <si>
    <t xml:space="preserve">28/4/2025
</t>
  </si>
  <si>
    <t>Cinthya Rici Coelho Borges</t>
  </si>
  <si>
    <t>Técnico Judiciário - CJ-02</t>
  </si>
  <si>
    <t>BSB-CGH/CGH-BSB</t>
  </si>
  <si>
    <t>Acompanhar e assessorar o Presidente do CNJ, TRF2.</t>
  </si>
  <si>
    <t>João Pires de Carvalho Junior</t>
  </si>
  <si>
    <t>Analista Judiciário CJ-3</t>
  </si>
  <si>
    <t>6/4/2025 a 11/4/2025</t>
  </si>
  <si>
    <t>Inpenção TJPE</t>
  </si>
  <si>
    <t>Juíza Auxiliar / Desembargadora Federal</t>
  </si>
  <si>
    <t>BSB-CNF/CNF-BSB</t>
  </si>
  <si>
    <t xml:space="preserve">BSB-MCP/MCP-BSB </t>
  </si>
  <si>
    <t xml:space="preserve">27/4/2025
</t>
  </si>
  <si>
    <t>Ulisses Rabaneda dos Santos</t>
  </si>
  <si>
    <t>CGB-BSB/BSB-CGB</t>
  </si>
  <si>
    <t xml:space="preserve">21/4/2025
</t>
  </si>
  <si>
    <t xml:space="preserve">10/4/2025
</t>
  </si>
  <si>
    <t>Leila Correia Mascarenhas Barreto</t>
  </si>
  <si>
    <t>Assessora-Chefe Executiva</t>
  </si>
  <si>
    <t xml:space="preserve">BSB-SDU
</t>
  </si>
  <si>
    <t>Assessorar o Ministro Presidente Luís Roberto Barroso em eventos.</t>
  </si>
  <si>
    <t>Kátia Hermínia Martins Lazarano Roncada</t>
  </si>
  <si>
    <t>CGH-BSB</t>
  </si>
  <si>
    <t xml:space="preserve">GYN-BSB/BSB-GYN
</t>
  </si>
  <si>
    <t xml:space="preserve">07/04/2025
</t>
  </si>
  <si>
    <t>Karina Cobucci Salles</t>
  </si>
  <si>
    <t>Técnica Judiciária - FC06</t>
  </si>
  <si>
    <t>BSB-CWB</t>
  </si>
  <si>
    <t>Juíza Auxiliar / Secretária-Geral</t>
  </si>
  <si>
    <t xml:space="preserve"> Rogério Alcazar</t>
  </si>
  <si>
    <t>Juiz de Direito / TJSP</t>
  </si>
  <si>
    <t xml:space="preserve">CGH-REC/REC-CGH
</t>
  </si>
  <si>
    <t>7/4/2025 a 11/4/2025</t>
  </si>
  <si>
    <t>CGR-BSB</t>
  </si>
  <si>
    <t>Sídnei Augusto Drovetto Junior</t>
  </si>
  <si>
    <t>Analista de Sistemas</t>
  </si>
  <si>
    <t>CWB-BSB/BSB -CWB</t>
  </si>
  <si>
    <t>Para trabalho em tempo parcial na implementação e no aprimoramento do Sistema Nacional de Adoção e Acolhimento (SNA).</t>
  </si>
  <si>
    <t xml:space="preserve">Dimitri Vasconcelos Wanderley </t>
  </si>
  <si>
    <t xml:space="preserve">GIG-REC/REC-GIG
</t>
  </si>
  <si>
    <t>Mauro Campbell Marques</t>
  </si>
  <si>
    <t>Corregedor Nacional de Justiça</t>
  </si>
  <si>
    <t>Ralfe Mota Santana</t>
  </si>
  <si>
    <t>Técnico judiciário</t>
  </si>
  <si>
    <t>Marcello Ferreira de Souza Granado</t>
  </si>
  <si>
    <t>Participar da instrução do PAD de nº 0006768-29.2024.2.00.0000.</t>
  </si>
  <si>
    <t>Marcos Teixeira Junior</t>
  </si>
  <si>
    <t>Analista Judiciário</t>
  </si>
  <si>
    <t>Ednaldo Ailton da Mota</t>
  </si>
  <si>
    <t xml:space="preserve">Analista Judiciário </t>
  </si>
  <si>
    <t>Assessor de Ministro</t>
  </si>
  <si>
    <t>BSB-REC</t>
  </si>
  <si>
    <t>06/04/2025 a 11/04/2025</t>
  </si>
  <si>
    <t>Fellipe Cunha Daniel</t>
  </si>
  <si>
    <t>Técnico Judiciário FC-6</t>
  </si>
  <si>
    <t xml:space="preserve">BSB-MCZ/MCZ-BSB
</t>
  </si>
  <si>
    <t>9/4/2025 a 12/4/202</t>
  </si>
  <si>
    <t>Assessorar o magistrado Luiz Felipe Medeiros Vieira na Audiência de instrução de processo, PAD nº 0002599-96.2024.2.00.0000.</t>
  </si>
  <si>
    <t>Graziela Milani Leal</t>
  </si>
  <si>
    <t>POA-BSB/BSB-POA</t>
  </si>
  <si>
    <t>Trabalho presencial da Servidora Graziela Milani Leal no período de 07 a 11 de abril.</t>
  </si>
  <si>
    <t xml:space="preserve"> Renata Gil de Alcântara Videira</t>
  </si>
  <si>
    <t>Amanda Messias da Silva Ferreira</t>
  </si>
  <si>
    <t>Técnica em Secretariado - Colaborador Eventual</t>
  </si>
  <si>
    <t>Organizar, montar, elaborar documentos, acompanhar e auxiliar a agenda do Excelentíssimo Senhor Presidente do CNJ, no evento Encontro Internacional da Indústria da Construção.</t>
  </si>
  <si>
    <t xml:space="preserve">Gabriel da Silva Oliveira </t>
  </si>
  <si>
    <t xml:space="preserve">Técnico Judiciário </t>
  </si>
  <si>
    <t xml:space="preserve"> Arnoldo Camanho de Assis</t>
  </si>
  <si>
    <t>Desembargador / Juiz Auxiliar</t>
  </si>
  <si>
    <t xml:space="preserve">Marcelo Pires Soares </t>
  </si>
  <si>
    <t xml:space="preserve">Juiz Federal </t>
  </si>
  <si>
    <t xml:space="preserve">MAO-REC/REC-MAO
</t>
  </si>
  <si>
    <t>Marcus Eloi dos Santos</t>
  </si>
  <si>
    <t>Ivan Lindenberg Junior</t>
  </si>
  <si>
    <t xml:space="preserve"> Plataforma Digital do Poder Judiciário Brasileiro.</t>
  </si>
  <si>
    <t xml:space="preserve"> Fernando Chemin Cury</t>
  </si>
  <si>
    <t xml:space="preserve">CGR-REC/REC-CGR
</t>
  </si>
  <si>
    <t>14/04/2025 a 30/04/2025</t>
  </si>
  <si>
    <t>CGR-BSB/BSB-CGR</t>
  </si>
  <si>
    <t>22/04/2025 a 25/04/2025</t>
  </si>
  <si>
    <t>Rejane Silva Costa</t>
  </si>
  <si>
    <t>Técnica Administrativa - FC - IV</t>
  </si>
  <si>
    <t>Marcelo dos Santos Soeiro</t>
  </si>
  <si>
    <t>Defensor Público do Estado do Amazonas/Assessor de Ministro do STJ - CJ03</t>
  </si>
  <si>
    <t>Janaína Castilho de Souza</t>
  </si>
  <si>
    <t>Analista Judiciária</t>
  </si>
  <si>
    <t xml:space="preserve">BSB-BEL/BEL-BSB
</t>
  </si>
  <si>
    <t>7/4/2025 a 10/4/2025</t>
  </si>
  <si>
    <t>Assessorar a Conselheira Renata Gil na 4ª Itinerância do Marajó,  Belém/PA.</t>
  </si>
  <si>
    <t>Aléssio Roman Junior</t>
  </si>
  <si>
    <t>Para trabalho em tempo parcial na implementação e no aprimoramento do Sistema Nacional de Adoção e Acolhimento (SNA), pelo período de março de 2023 a julho de 2024.</t>
  </si>
  <si>
    <t>André de Azevedo Machado</t>
  </si>
  <si>
    <t>Técnico Judiciário CJ03</t>
  </si>
  <si>
    <t>6/4/2025 a 08/4/2025</t>
  </si>
  <si>
    <t>Lizandro Garcia Gomes Filho</t>
  </si>
  <si>
    <t>Larissa Lima de Matos</t>
  </si>
  <si>
    <t>Luciano Almeida Lima</t>
  </si>
  <si>
    <t>Analista Judiciário - CJ1</t>
  </si>
  <si>
    <t>Orman Ribeiro dos Santos Filho</t>
  </si>
  <si>
    <t>Assessor-Chefe CJ3</t>
  </si>
  <si>
    <t>Maria Olivia Pinto Esteves Alves</t>
  </si>
  <si>
    <t>Desembargadora/TJSP</t>
  </si>
  <si>
    <t xml:space="preserve">Ricardo Gomes da Silva </t>
  </si>
  <si>
    <t>Técnico Judiciário - CJ02</t>
  </si>
  <si>
    <t>Albino Coimbra Neto</t>
  </si>
  <si>
    <t>Juiz Federal</t>
  </si>
  <si>
    <t>Inspeção TJPE - Pedido de Providências n. 0005365-93.2022.2.00.0000 e à Correição 0004051-15.2022.2.00.0000</t>
  </si>
  <si>
    <t>Ageilson Rodrigues da Silva</t>
  </si>
  <si>
    <t>Técnico Judiciário - PJE</t>
  </si>
  <si>
    <t>PVH-BSB/BSB-JPR</t>
  </si>
  <si>
    <t>7/4/2025 a 12/4/2025</t>
  </si>
  <si>
    <t xml:space="preserve"> Assistente Virtual do Pje.</t>
  </si>
  <si>
    <t>7/4/2025 a 9/4/2025</t>
  </si>
  <si>
    <t>Simone Costa Lucindo Ferreira</t>
  </si>
  <si>
    <t>Desembargadora</t>
  </si>
  <si>
    <t>Alécia de Almeida Paiva</t>
  </si>
  <si>
    <t>Analista Judiciário FC04</t>
  </si>
  <si>
    <t>Renata Aguiar Ferreira Monfardini</t>
  </si>
  <si>
    <t xml:space="preserve">Colaborador Eventual - Estagiário </t>
  </si>
  <si>
    <t>Fernanda Orsomarzo</t>
  </si>
  <si>
    <t xml:space="preserve">Juíza de Direito / TJPR </t>
  </si>
  <si>
    <t>CWB-REC/REC-CWB</t>
  </si>
  <si>
    <t xml:space="preserve">4,5
</t>
  </si>
  <si>
    <t xml:space="preserve">BSB-BEL/BEL-SDU
</t>
  </si>
  <si>
    <t xml:space="preserve">8/4/2025
</t>
  </si>
  <si>
    <t xml:space="preserve"> Realizar a 4ª Itinerância do Marajó, em Belém/PA.</t>
  </si>
  <si>
    <t>Celina Ribeiro Coelho da Silva</t>
  </si>
  <si>
    <t>Assessor-Chefe / CJ-3</t>
  </si>
  <si>
    <t xml:space="preserve">7/4/2025
</t>
  </si>
  <si>
    <t>07/04/2025 a 10/04/2025</t>
  </si>
  <si>
    <t>Assessorar a Conselheira Renata Gil na 4ª Itinerância do Marajó, em Belém/PA.</t>
  </si>
  <si>
    <t>Vitor Rolemberg Guerra Costa</t>
  </si>
  <si>
    <t xml:space="preserve">SSA-BSB/BSB-SSA
</t>
  </si>
  <si>
    <t>Bruno Kazuhiro Gomes Tanaka</t>
  </si>
  <si>
    <t>Técnico Judiciário</t>
  </si>
  <si>
    <t>GIG-REC</t>
  </si>
  <si>
    <t>06/4/2025 a 07/4/2025</t>
  </si>
  <si>
    <t xml:space="preserve"> Participar da Caravana Nacional de Cooperação Judiciária (Tribunal de Justiça do Estado de Pernambuco) que irá ocorrer na cidade de Recife.</t>
  </si>
  <si>
    <t>Hícaro Augusto Bertoletti</t>
  </si>
  <si>
    <t>Elmo de Oliveira de Moraes</t>
  </si>
  <si>
    <t>IMP-BSB/BSB-IMP</t>
  </si>
  <si>
    <t>Rodrigo Martins Soares</t>
  </si>
  <si>
    <t>Analista Judiciário - FC-6</t>
  </si>
  <si>
    <t xml:space="preserve"> Adriana Alves dos Santos Cruz</t>
  </si>
  <si>
    <t>Retornar para Brasília após acompanhar o Ministro Presidente em evento no RJ.</t>
  </si>
  <si>
    <t>Juliana Cirqueira Del Sarto</t>
  </si>
  <si>
    <t>Técnico em secretariado - Colaborador eventual</t>
  </si>
  <si>
    <t>06/04/2025 a 08/04/2025</t>
  </si>
  <si>
    <t>Organizar, montar, acompanhar, elaborar documentos e auxiliar a agenda da Presidência no Tribunal Regional Federal 2-TRF2/RJ.</t>
  </si>
  <si>
    <t>Emerson Silva Gomes</t>
  </si>
  <si>
    <t>Agente de Polícia Judicial</t>
  </si>
  <si>
    <t>4/4/2025 a 12/4/2025</t>
  </si>
  <si>
    <t>Semana Nacional da Saúde no Poder Judiciário - Ação Saúde da Mulher Indígena na Ilha do Bananal/TO.</t>
  </si>
  <si>
    <t>Aécio Furtado de Almeida</t>
  </si>
  <si>
    <t>Inspetor da Policia Judicial - FC-6</t>
  </si>
  <si>
    <t>Renato da Silva Pereira</t>
  </si>
  <si>
    <t>Agente da Polícia Judicial</t>
  </si>
  <si>
    <t>Semana Nacional da Saúde no Poder Judiciário - Ação Saúde da Mulher Indígena na Ilha do Bananal/TO.
- Precursora dias 4 e 5/4/2025.
- Assessoramento direto à Conselheira Daiana Lira e Juíza Lívia Peres de 6/4 a 12/4/2025.</t>
  </si>
  <si>
    <t xml:space="preserve"> Mikaell Barbosa de Araújo</t>
  </si>
  <si>
    <t>Auxiliar na execução dos trabalhos relativos ao Termo de Cooperação Técnica 028/2022.</t>
  </si>
  <si>
    <t>Assessorar a Conselheira Renata Gil em visita à Vara de Medidas Protetivas de Urgência no âmbito da Violência Doméstica e Familiar contra a Mulher, no TJPE.</t>
  </si>
  <si>
    <t>Paulo Henrique Souza dos Santos</t>
  </si>
  <si>
    <t>Técnico Secretariado - Colaborador Eventual</t>
  </si>
  <si>
    <t xml:space="preserve">05/04/2025 a 12/04/2025
</t>
  </si>
  <si>
    <t>Participar da Ação Conjunta de Atenção à Saúde da Mulher Indígena na região da Ilha do Bananal (TO).</t>
  </si>
  <si>
    <t>Viviane Fecher Moreira</t>
  </si>
  <si>
    <t>Técnica Secretariado - Colaboradora Eventual</t>
  </si>
  <si>
    <t>Luís Cesar Teixeira de Oliveira</t>
  </si>
  <si>
    <t>Agente da Polícia Judicial - FC6</t>
  </si>
  <si>
    <t>Semana Nacional da Saúde do Poder Judiciário - Ação à Saúde da Mulher Indígena na região da Ilha do Bananal (TO).</t>
  </si>
  <si>
    <t>06/04/2025 a 12/04/2025</t>
  </si>
  <si>
    <t>Participação da Magistrada Lívia Peres na Semana Nacional da Saúde, a ser realizada no Estado do Tocantins.</t>
  </si>
  <si>
    <t>Rebecca Diniz Alves Fonseca</t>
  </si>
  <si>
    <t>Delegada da Polícia Federal</t>
  </si>
  <si>
    <t>Luiz Felipe Medeiros Vieira</t>
  </si>
  <si>
    <t>Juiz de Direito</t>
  </si>
  <si>
    <t>CGR-MCZ/MCZ-CGR</t>
  </si>
  <si>
    <t>9/4/2025 a 12/4/2025</t>
  </si>
  <si>
    <t>Audiência de instrução de processo, PAD nº 0002599-96.2024.2.00.0000, de responsabilidade deste Gabinete.</t>
  </si>
  <si>
    <t>Jônathas Seixas de Oliveira</t>
  </si>
  <si>
    <t>Coordenador de Multimeios - CJ01</t>
  </si>
  <si>
    <t>Assessorar a conselheira Renata Gil na agenda da 4ª Itinerância do Projeto/Programa Ação para Meninas e Mulheres do Marajó.</t>
  </si>
  <si>
    <t xml:space="preserve"> Daniel Martins Ferreira</t>
  </si>
  <si>
    <t xml:space="preserve"> Técnico Judiciário - CJ3</t>
  </si>
  <si>
    <t>Fabiana Jardim Sena Pacheco</t>
  </si>
  <si>
    <t>Assessorar a Conselheira Renata Gil na 4ª Itinerância do Marajó.</t>
  </si>
  <si>
    <t xml:space="preserve">Rodrigo Ferreira de Vasconcelos </t>
  </si>
  <si>
    <t>5/4/2025 a 11/4/2025</t>
  </si>
  <si>
    <t>08/04/2025 a 10/04/2025</t>
  </si>
  <si>
    <t>Realizar IV itinerância da Ação para Meninas e Mulheres do Marajó.</t>
  </si>
  <si>
    <t xml:space="preserve">BSB-REC/REC-AJU
</t>
  </si>
  <si>
    <t xml:space="preserve"> Luciano Ferreira Campos Vieira</t>
  </si>
  <si>
    <t>Técnico Judiciário - FC-5</t>
  </si>
  <si>
    <t>Yuri Caminha Jorge</t>
  </si>
  <si>
    <t xml:space="preserve">MAO-REC/REC-GRU
</t>
  </si>
  <si>
    <t>Clóvis Nunes</t>
  </si>
  <si>
    <t xml:space="preserve">FLN-REC/REC-FLN
</t>
  </si>
  <si>
    <t>Guilherme Guimarães Feliciano</t>
  </si>
  <si>
    <t xml:space="preserve">Marcel da Silva Augusto Corrêa
</t>
  </si>
  <si>
    <t xml:space="preserve"> Prêmio Jorge Laffond 2025</t>
  </si>
  <si>
    <t xml:space="preserve"> Fabiane Pieruccini</t>
  </si>
  <si>
    <t>CWB-BSB</t>
  </si>
  <si>
    <t>GYN-BSB/BSB-GYN</t>
  </si>
  <si>
    <t>Juíza Auxiliar / Desembargadora TJPB</t>
  </si>
  <si>
    <t>02/04/2025 a 30/04/2025</t>
  </si>
  <si>
    <t xml:space="preserve">BSB-FLN/FLN-BSB
</t>
  </si>
  <si>
    <t>10/4/2025 a 12/4/2025</t>
  </si>
  <si>
    <t xml:space="preserve"> Participar de reunião com a nova Procuradora-Geral de Justiça do MPSC, Vanessa Cavallazi, para tratar da pauta da Política Nacional Judicial de Atenção a Pessoas em Situação de Rua e suas intersecionalidades. Posteriormente, o Conselheiro participará da cerimônia de posse da Procuradora-Geral de Justiça.</t>
  </si>
  <si>
    <t xml:space="preserve"> Alexandre Teixeira de Freitas Bastos Cunha
</t>
  </si>
  <si>
    <t xml:space="preserve">SDU-BSB/BSB-SDU
</t>
  </si>
  <si>
    <t>07/4/2025 a 10/4/20025</t>
  </si>
  <si>
    <t>Andréia Paula Porto Costa</t>
  </si>
  <si>
    <t>Técnica Judiciária</t>
  </si>
  <si>
    <t>5/4/2025 a 9/4/2025</t>
  </si>
  <si>
    <t>Acompanhar e assessorar a Conselheira Daiane Lira e a Doutora Lívia Peres, do Conselho Nacional de Justiça, para a Semana Nacional da Saúde, que ocorrerá nos dias 7 a 11 de abril de 2025, na cidade de Formoso do Araguaia/TO.</t>
  </si>
  <si>
    <t>Alexandre de Souza Costa Pacheco</t>
  </si>
  <si>
    <t>POA-REC/REC-POA</t>
  </si>
  <si>
    <t>07/04/2025 a 11/04/2025</t>
  </si>
  <si>
    <t xml:space="preserve"> Inspeção TJPE e Pedido de Providências n. 0005365-93.2022.2.00.0000 e à Correição 0004051-15.2022.2.00.0000,</t>
  </si>
  <si>
    <t>BSB-VIX/VIX-BSB</t>
  </si>
  <si>
    <t>14/4/2025 a 14/4/2025</t>
  </si>
  <si>
    <t xml:space="preserve">0,5
</t>
  </si>
  <si>
    <t>Reunião com Secretário Estadual de Justiça do ES para tratar detalhes da implementação de um projeto piloto de atividades educacionais e recreativas a partir da tecnologia de EAD, com lançamento previsto para 19/05, no âmbito do Plano Pena Justa. Tal visita é em decorrência de missão técnica.</t>
  </si>
  <si>
    <t xml:space="preserve"> Agamenilde Dias Arruda Vieira Dantas</t>
  </si>
  <si>
    <t xml:space="preserve">BSB-JPA/JPA-BSB
</t>
  </si>
  <si>
    <t xml:space="preserve">BSB-POA/POA-BSB
</t>
  </si>
  <si>
    <t xml:space="preserve">25/04/2025
</t>
  </si>
  <si>
    <t>Representar o Judiciário local no dia da prova do ENAC (Exame Nacional de Cartórios), que será realizada em 27/4, no TJRS.</t>
  </si>
  <si>
    <t xml:space="preserve"> Kátia Hermínia Martins Lazarano Roncada
Car</t>
  </si>
  <si>
    <t xml:space="preserve">BSB-CGH
</t>
  </si>
  <si>
    <t xml:space="preserve">Juíza Auxiliar </t>
  </si>
  <si>
    <t xml:space="preserve">BSB-GIG/GIG-BSB
</t>
  </si>
  <si>
    <t xml:space="preserve">JPA-BSB
</t>
  </si>
  <si>
    <t xml:space="preserve"> 7/4/2025</t>
  </si>
  <si>
    <t>Alexandre Teixeira de Freitas Bastos Cunha</t>
  </si>
  <si>
    <t xml:space="preserve">4/4/2025
</t>
  </si>
  <si>
    <t>3/4/2025 a 4/4/20025</t>
  </si>
  <si>
    <t>Jair Pereira da Silva</t>
  </si>
  <si>
    <t xml:space="preserve">Agente de Policia Judicial </t>
  </si>
  <si>
    <t>Israel Cardoso dos Santos</t>
  </si>
  <si>
    <t>Analista Judiciário - CJ-3</t>
  </si>
  <si>
    <t>Frederico Montedonio Rego</t>
  </si>
  <si>
    <t>7/4/2025 a 8/4/2025</t>
  </si>
  <si>
    <t>CWB-BSB/CWB-BSB</t>
  </si>
  <si>
    <t>BSB - PWM</t>
  </si>
  <si>
    <t xml:space="preserve">05/04/2025
</t>
  </si>
  <si>
    <t xml:space="preserve">PMW - BSB
</t>
  </si>
  <si>
    <t>05/04/2025 a 11/04/2025</t>
  </si>
  <si>
    <t>Igor Tobias Mariano</t>
  </si>
  <si>
    <t>Diretor do Departamento - CJ03</t>
  </si>
  <si>
    <t>3/4/2025 a 8/4/2025</t>
  </si>
  <si>
    <t xml:space="preserve"> Precursora, assessoria direta e segurança ao Excelentíssimo Ministro-Presidente de 3 a 8/4/2025.</t>
  </si>
  <si>
    <t>10/4/2025 a 11/4/2025</t>
  </si>
  <si>
    <t>24/4/2025 a 25/4/2025</t>
  </si>
  <si>
    <t xml:space="preserve"> Participar do evento: “A Arte do Povo da Rua”,  TRF da 3a Região.</t>
  </si>
  <si>
    <t xml:space="preserve">Rodrigo Gonçalves de Souza </t>
  </si>
  <si>
    <t xml:space="preserve">Juiz de Direito </t>
  </si>
  <si>
    <t>BSB-SLZ/SLZ-BSB</t>
  </si>
  <si>
    <t xml:space="preserve">23/04/2025
</t>
  </si>
  <si>
    <t>23/04/2025 a 25/04/2025</t>
  </si>
  <si>
    <t>Participação no evento FestLabs - Região Nordeste, em São Luís - MA.</t>
  </si>
  <si>
    <t>Marcia Barbosa Bastos</t>
  </si>
  <si>
    <t>22/4/2025 a 26/4/2025</t>
  </si>
  <si>
    <t>Assessorar a Conselheira Daniela Madeira durante sua participação no I Encontro Nacional de Governança para Enfrentamento dos Litígios Predatórios,  São Luís-MA. Prestar apoio nas reuniões sobre projetos e iniciativas da PDPJ e do RenovaJud. Acompanhar e assessorar a Conselheira no FestLabs Nordeste.</t>
  </si>
  <si>
    <t xml:space="preserve"> Cássia Cascão de Almeida</t>
  </si>
  <si>
    <t>Analista Judiciário - CJ-2</t>
  </si>
  <si>
    <t>BSB-SDU/SDU-BSB
/</t>
  </si>
  <si>
    <t>Assessorará o Sr. Conselheiro Alexandre Teixeira na audiência de instrução do PADMag nº 0000385-98.2025.2.00.0000.</t>
  </si>
  <si>
    <t>23/04/2025 a 26/04/2025</t>
  </si>
  <si>
    <t>Assessorar a conselheira Daniela Pereira Madeira na Reunião Técnica da Rede de Inovação do Poder Judiciário (RenovaJud), e no evento para o FestLabs Região Nordeste, em São Luís/MA.</t>
  </si>
  <si>
    <t xml:space="preserve">Conselheira  </t>
  </si>
  <si>
    <t>SDU-SLZ/SLZ-SDU</t>
  </si>
  <si>
    <t xml:space="preserve">22/4/2025
</t>
  </si>
  <si>
    <t>22/4/2025 a 25/4/2025</t>
  </si>
  <si>
    <t>Participar do I Encontro Nacional de Governança para Enfrentamento dos Litígios Predatórios.</t>
  </si>
  <si>
    <t>NAT-GIG/GIG-NAT</t>
  </si>
  <si>
    <t>15/4/2052 e 16/4/2025</t>
  </si>
  <si>
    <t>A Magistrada irá na condição de uma das representantes institucionais do CNJ, em visita ao Tribunal de Justiça do Estado do Rio de Janeiro.</t>
  </si>
  <si>
    <t>Elaine Cristina Cestari</t>
  </si>
  <si>
    <t>SLZ-GRU/GRU-SLZ</t>
  </si>
  <si>
    <t>Participar da Reunião Técnica da Rede de Inovação do Poder Judiciário (RenovaJud), no ToadaLab, bem como do evento FestLabs Região Nordeste, em São Luís/MA.</t>
  </si>
  <si>
    <t>GRU-SLZ/SLZ-GRU</t>
  </si>
  <si>
    <t xml:space="preserve">22/04/2025 a 26/04/2025
</t>
  </si>
  <si>
    <t>Assessorar o Ministro Presidente Luís Roberto Barroso,  TRF2 eAbertura do Encontro Nacional da Industria da Construção (ENIC) 100ª Edição, em São Paulo.
Abertura do Encontro Nacional da Industria da Construção (ENIC) 100ª Edição, em São Paulo, dia 8 de abril.
Posse do Presidente do TRF2, Desembargador Luiz Paulo da Silva Filho, no dia 7 de abril, no RJ
Abertura do Encontro Nacional da Industria da Construção (ENIC) 100ª Edição, em São Paulo, dia 8 de abril.</t>
  </si>
  <si>
    <t>Técnico Judiciário - CJ-1</t>
  </si>
  <si>
    <t>22/4/2025 a 24/4/2025</t>
  </si>
  <si>
    <t>Acompanhar e assessorar a Conselheira Daniela Madeira, do Conselho Nacional de Justiça, durante as Reuniões sobre Iniciativas de Inovação e Projetos Tecnológicos no Âmbito da PDPJ-Br e RenovaJud.</t>
  </si>
  <si>
    <t>BSB-FOR/FOR-BSB</t>
  </si>
  <si>
    <t>Diretor do Departamento - CJ-3</t>
  </si>
  <si>
    <t>BSB-GRU</t>
  </si>
  <si>
    <t>19/4/2025 e 20/4/2025</t>
  </si>
  <si>
    <t>Precursora, assessoria direta e segurança ao Excelentíssimo Ministro-Presidente.</t>
  </si>
  <si>
    <t xml:space="preserve">Alexandre Teixeira de Freitas Bastos Cunha
</t>
  </si>
  <si>
    <t xml:space="preserve"> Conselheiro</t>
  </si>
  <si>
    <t>15/4/2025 e 16/4/2025</t>
  </si>
  <si>
    <t>BSB-LIS/LIS-BSB</t>
  </si>
  <si>
    <t>27/04/2025 a 30/4/2025</t>
  </si>
  <si>
    <t>Participar do XI Congresso Luso-Brasileiro de Direito em Portugal, em Lisboa - Portugal.</t>
  </si>
  <si>
    <t>Neo Vedder Costa Marques</t>
  </si>
  <si>
    <t xml:space="preserve">AJU-GRU/GRU-AJU
</t>
  </si>
  <si>
    <t xml:space="preserve">30/04/2025
</t>
  </si>
  <si>
    <t>27/04/2025 a 30/04/2025</t>
  </si>
  <si>
    <t>Curso Overview of Creating and Managing CSIRTs, promovido pela Associação Privada denominada Núcleo de Informação e Coordenação do Ponto BR (NIC.br).</t>
  </si>
  <si>
    <t xml:space="preserve"> Frederico Montedonio Rego</t>
  </si>
  <si>
    <t>23/4/2025 a 25/4/2025</t>
  </si>
  <si>
    <t>Participar de reunião no CNJ.</t>
  </si>
  <si>
    <t>Analista Judiciária - CJ3</t>
  </si>
  <si>
    <t>28/04/2025 a 29/04/2025</t>
  </si>
  <si>
    <t xml:space="preserve"> V Encontro do Colégio de Ouvidorias Judiciais das Mulheres – COJUM.</t>
  </si>
  <si>
    <t xml:space="preserve"> Marcello Terto E Silva</t>
  </si>
  <si>
    <t>BSB-GYN</t>
  </si>
  <si>
    <t>Posse dos novos servidores do CNJ. Seminário “Enfrentando a Litigância contra o Poder Público” e lançamento do relatório “Redução da Litigância contra o Poder Público”</t>
  </si>
  <si>
    <t>AJU-BSB</t>
  </si>
  <si>
    <t>BSB-CGR/CGR-BSB/BSB-CGR/CGR-BSB</t>
  </si>
  <si>
    <t xml:space="preserve"> 01/04/2025 a 22/04/2025</t>
  </si>
  <si>
    <t>24/4/2025 a 26/4/2025</t>
  </si>
  <si>
    <t>28/4/2025 a 30/4/2025</t>
  </si>
  <si>
    <t>28/04/2025 a 01/05/2025</t>
  </si>
  <si>
    <t>Participar do 14º Redes Wegov.</t>
  </si>
  <si>
    <t>Participar do 1ª Exame Nacional dos Cartórios - ENAC.</t>
  </si>
  <si>
    <t xml:space="preserve">Juíza  Auxiliar </t>
  </si>
  <si>
    <t>BSB-AJU</t>
  </si>
  <si>
    <t>BSB-MCP</t>
  </si>
  <si>
    <t>23/4/2025 a 24/4/2025</t>
  </si>
  <si>
    <t>LIS-BSB</t>
  </si>
  <si>
    <t>26/4/2025 a 30/4/2025</t>
  </si>
  <si>
    <t>XI Congresso Luso-Brasileiro de Direito, 28 e 29 de abril de 2025, em Lisboa - Portugal.</t>
  </si>
  <si>
    <t>22/04/2025 a 23/04/2025</t>
  </si>
  <si>
    <t xml:space="preserve">Lizandro Garcia Gomes Filho </t>
  </si>
  <si>
    <t>BSB-CWB/CWB-BSB</t>
  </si>
  <si>
    <t>Sanção da Lei Para Criação da Câmara Especializada em Violência Doméstica.</t>
  </si>
  <si>
    <t>Daniele Smidt Frischknecht</t>
  </si>
  <si>
    <t xml:space="preserve">Analista Judiciária / Chefe de Divisão </t>
  </si>
  <si>
    <t>23/4/2025 a 26/4/2025</t>
  </si>
  <si>
    <t xml:space="preserve"> Fest Labs Nordeste.</t>
  </si>
  <si>
    <t>Técnico Judiciário - CJ3</t>
  </si>
  <si>
    <t xml:space="preserve"> Sanção da Lei Para Criação da Câmara Especializada em Violência Doméstica.</t>
  </si>
  <si>
    <t xml:space="preserve">SDU-BSB
</t>
  </si>
  <si>
    <t xml:space="preserve">28/04/2025
</t>
  </si>
  <si>
    <t xml:space="preserve">29/04/2025
</t>
  </si>
  <si>
    <t>Realizar precursora, onde ocorrerá o II Encontro Nacional PopRuaJud – Edição Maranhão.</t>
  </si>
  <si>
    <t>Analista Judiciário - CJ3</t>
  </si>
  <si>
    <t>29/4/2025 a 30/4/2025</t>
  </si>
  <si>
    <t>COLÉGIO DE OUVIDORIAS JUDICIAIS DAS MULHERES – COJUM, 28 a 30 de abril, Belo Horizonte/MG.</t>
  </si>
  <si>
    <t>27/4/2025 a 30/4/2025</t>
  </si>
  <si>
    <t xml:space="preserve"> “ Fluxo de sistemas entre os Tribunais Regionais Federais da 1ª, 3ª e 5ª Regiões”.</t>
  </si>
  <si>
    <t>28/4/2025 a 29/4/2025</t>
  </si>
  <si>
    <t xml:space="preserve">Mauro Campbell Marques </t>
  </si>
  <si>
    <t xml:space="preserve">24/4/2025
</t>
  </si>
  <si>
    <t xml:space="preserve"> Sanção da Lei Para Criação da Câmara Especializada em Violência Doméstica. </t>
  </si>
  <si>
    <t>CGB-SDU</t>
  </si>
  <si>
    <t xml:space="preserve"> - </t>
  </si>
  <si>
    <t xml:space="preserve">1.378,65
</t>
  </si>
  <si>
    <t>Reunião Técnica da Câmara Nacional de Gestores de Precatórios.</t>
  </si>
  <si>
    <t>Wanessa Mendes De Araújo</t>
  </si>
  <si>
    <t>Câmara Nacional do Conselho Nacional de Justiça (CNGP), Reunião Técnica da Câmara Nacional de Gestores de Precatórios.</t>
  </si>
  <si>
    <t xml:space="preserve"> Vara de Saúde Suplementar do Termo Judiciário de São Luís, Maranhão.</t>
  </si>
  <si>
    <t>Paulo Magnus Pereira Porto</t>
  </si>
  <si>
    <t>Chefe de Divisão - CJ2</t>
  </si>
  <si>
    <t>BSB - MCZ/MCZ - BSB</t>
  </si>
  <si>
    <t xml:space="preserve">01/05/2025
</t>
  </si>
  <si>
    <t>27/04/2025 a 01/05/2025</t>
  </si>
  <si>
    <t>Fluxo de sistemas entre os Tribunais Regionais Federais da 1ª, 3ª e 5ª Regiões.</t>
  </si>
  <si>
    <t xml:space="preserve"> Reunião Técnica da Câmara Nacional de Gestores de Precatórios, 29 e 30 de abril de 2025,  Rio de Janeiro-RJ.</t>
  </si>
  <si>
    <t>Clarice Alegre Petramale</t>
  </si>
  <si>
    <t>Médica/Aposentada ANVISA</t>
  </si>
  <si>
    <t>JPA-BSB/BSB-JPA</t>
  </si>
  <si>
    <t xml:space="preserve"> VII Jornada de Direito da Saúde,  24 e 25 de abril, Brasília.</t>
  </si>
  <si>
    <t>Marcello Terto E Silva</t>
  </si>
  <si>
    <t>7/4/2025 a 9/4/2025 e 22/4/2025</t>
  </si>
  <si>
    <t xml:space="preserve"> Alexandre Teixeira de Freitas Bastos Cunha</t>
  </si>
  <si>
    <t>Audiência de instrução referente ao PADMag nº 0385-98.2025.</t>
  </si>
  <si>
    <t>Rafael Souza Cardozo</t>
  </si>
  <si>
    <t>Realização de Audiência Pública em Goiânia/GO, o gabinete da Conselheira Renata Gil será representado pelo Dr. Rafael Souza Cardozo.</t>
  </si>
  <si>
    <t xml:space="preserve"> 01/04/2025 a 09/04/2025</t>
  </si>
  <si>
    <t>01 a 07/04/2025 e 28 a 29/04/2025</t>
  </si>
  <si>
    <t xml:space="preserve"> Fabiana Jardim Sena Pacheco</t>
  </si>
  <si>
    <t>28/04/2025 a 30/04/2025</t>
  </si>
  <si>
    <t>Assessorar o Dr. Rafael Souza Cardozo, que representará o gabinete da Conselheira Renata Gil em realização de Audiência Pública em Goiânia/GO.</t>
  </si>
  <si>
    <t>01/04/2025 a 25/04/04/2025</t>
  </si>
  <si>
    <t>08/04/2025 a 30/04/2025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</si>
</sst>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m/yyyy"/>
    <numFmt numFmtId="165" formatCode="&quot;R$ &quot;#,##0.00;[Red]&quot;-R$ &quot;#,##0.00"/>
    <numFmt numFmtId="166" formatCode="&quot;R$ &quot;#,##0.00"/>
    <numFmt numFmtId="167" formatCode="d/mmm"/>
  </numFmts>
  <fonts count="11" x14ac:knownFonts="1">
    <font>
      <sz val="11"/>
      <color theme="1"/>
      <name val="Calibri"/>
      <family val="2"/>
      <charset val="1"/>
    </font>
    <font>
      <sz val="16"/>
      <color theme="0"/>
      <name val="Calibri"/>
      <family val="2"/>
      <charset val="1"/>
    </font>
    <font>
      <sz val="14"/>
      <color theme="1"/>
      <name val="Calibri"/>
      <family val="2"/>
      <charset val="1"/>
    </font>
    <font>
      <u/>
      <sz val="14"/>
      <color theme="1"/>
      <name val="Calibri"/>
      <family val="2"/>
      <charset val="1"/>
    </font>
    <font>
      <sz val="12"/>
      <color theme="1"/>
      <name val="Calibri"/>
      <family val="2"/>
      <charset val="1"/>
    </font>
    <font>
      <b/>
      <sz val="12"/>
      <color theme="1"/>
      <name val="Calibri"/>
      <family val="2"/>
      <charset val="1"/>
    </font>
    <font>
      <sz val="11"/>
      <color rgb="FF000000"/>
      <name val="Calibri"/>
      <family val="2"/>
      <charset val="1"/>
    </font>
    <font>
      <sz val="11"/>
      <name val="Calibri"/>
      <family val="2"/>
      <charset val="1"/>
    </font>
    <font>
      <sz val="11"/>
      <color theme="4" tint="-0.249977111117893"/>
      <name val="Calibri"/>
      <family val="2"/>
      <charset val="1"/>
    </font>
    <font>
      <sz val="11"/>
      <color rgb="FF0070C0"/>
      <name val="Calibri"/>
      <family val="2"/>
      <charset val="1"/>
    </font>
    <font>
      <sz val="11"/>
      <color theme="1" tint="4.9897762993255407E-2"/>
      <name val="Calibri"/>
      <family val="2"/>
      <charset val="1"/>
    </font>
  </fonts>
  <fills count="11">
    <fill>
      <patternFill patternType="none"/>
    </fill>
    <fill>
      <patternFill patternType="gray125"/>
    </fill>
    <fill>
      <patternFill patternType="solid">
        <fgColor theme="4" tint="-0.499984740745262"/>
        <bgColor rgb="FF264478"/>
      </patternFill>
    </fill>
    <fill>
      <patternFill patternType="solid">
        <fgColor theme="4" tint="0.39939573351237523"/>
        <bgColor rgb="FFC0C0C0"/>
      </patternFill>
    </fill>
    <fill>
      <patternFill patternType="solid">
        <fgColor theme="4" tint="0.79979857783745845"/>
        <bgColor rgb="FFF2F2F2"/>
      </patternFill>
    </fill>
    <fill>
      <patternFill patternType="solid">
        <fgColor rgb="FFFFFFFF"/>
        <bgColor rgb="FFF2F2F2"/>
      </patternFill>
    </fill>
    <fill>
      <patternFill patternType="solid">
        <fgColor theme="0"/>
        <bgColor rgb="FFFFFF00"/>
      </patternFill>
    </fill>
    <fill>
      <patternFill patternType="solid">
        <fgColor theme="0"/>
        <bgColor rgb="FF33CCCC"/>
      </patternFill>
    </fill>
    <fill>
      <patternFill patternType="solid">
        <fgColor theme="0"/>
        <bgColor indexed="64"/>
      </patternFill>
    </fill>
    <fill>
      <patternFill patternType="solid">
        <fgColor theme="0"/>
        <bgColor rgb="FFF2F2F2"/>
      </patternFill>
    </fill>
    <fill>
      <patternFill patternType="solid">
        <fgColor theme="0"/>
        <bgColor rgb="FFDEEBF7"/>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bottom/>
      <diagonal/>
    </border>
  </borders>
  <cellStyleXfs count="1">
    <xf numFmtId="0" fontId="0" fillId="0" borderId="0"/>
  </cellStyleXfs>
  <cellXfs count="111">
    <xf numFmtId="0" fontId="0" fillId="0" borderId="0" xfId="0"/>
    <xf numFmtId="0" fontId="5" fillId="4"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4" fillId="0" borderId="0" xfId="0" applyFont="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0" fontId="7" fillId="5" borderId="2"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164" fontId="7" fillId="5" borderId="1" xfId="0" applyNumberFormat="1" applyFont="1" applyFill="1" applyBorder="1" applyAlignment="1">
      <alignment horizontal="center" vertical="center"/>
    </xf>
    <xf numFmtId="166" fontId="7" fillId="5"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165" fontId="0" fillId="0" borderId="1" xfId="0" applyNumberFormat="1" applyBorder="1" applyAlignment="1">
      <alignment horizontal="center" vertical="center"/>
    </xf>
    <xf numFmtId="4" fontId="0" fillId="0" borderId="1" xfId="0" applyNumberFormat="1" applyBorder="1" applyAlignment="1">
      <alignment horizontal="center" vertical="center"/>
    </xf>
    <xf numFmtId="164" fontId="7" fillId="0" borderId="1" xfId="0" applyNumberFormat="1" applyFont="1" applyBorder="1" applyAlignment="1">
      <alignment horizontal="center" vertical="center"/>
    </xf>
    <xf numFmtId="165"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6" fillId="5"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5" borderId="1" xfId="0" applyFill="1" applyBorder="1" applyAlignment="1">
      <alignment horizontal="center" vertical="center"/>
    </xf>
    <xf numFmtId="164" fontId="0" fillId="5" borderId="1" xfId="0" applyNumberFormat="1" applyFill="1" applyBorder="1" applyAlignment="1">
      <alignment horizontal="center" vertical="center"/>
    </xf>
    <xf numFmtId="165" fontId="0" fillId="5" borderId="1" xfId="0" applyNumberFormat="1" applyFill="1" applyBorder="1" applyAlignment="1">
      <alignment horizontal="center" vertical="center"/>
    </xf>
    <xf numFmtId="4" fontId="0" fillId="5" borderId="1" xfId="0" applyNumberFormat="1" applyFill="1" applyBorder="1" applyAlignment="1">
      <alignment horizontal="center" vertical="center"/>
    </xf>
    <xf numFmtId="0" fontId="0" fillId="5" borderId="0" xfId="0" applyFill="1" applyAlignment="1">
      <alignment vertical="center"/>
    </xf>
    <xf numFmtId="0" fontId="6" fillId="0" borderId="0" xfId="0" applyFont="1" applyAlignment="1">
      <alignment vertical="center"/>
    </xf>
    <xf numFmtId="0" fontId="8" fillId="0" borderId="0" xfId="0" applyFont="1" applyAlignment="1">
      <alignment horizontal="center" vertical="center"/>
    </xf>
    <xf numFmtId="164" fontId="8" fillId="0" borderId="0" xfId="0" applyNumberFormat="1" applyFont="1" applyAlignment="1">
      <alignment horizontal="center" vertical="center"/>
    </xf>
    <xf numFmtId="165" fontId="8" fillId="0" borderId="0" xfId="0" applyNumberFormat="1"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10" fillId="0" borderId="0" xfId="0" applyNumberFormat="1" applyFont="1" applyAlignment="1">
      <alignment horizontal="center" vertical="center"/>
    </xf>
    <xf numFmtId="164" fontId="0" fillId="0" borderId="0" xfId="0" applyNumberFormat="1" applyAlignment="1">
      <alignment horizontal="center" vertical="center"/>
    </xf>
    <xf numFmtId="165" fontId="0" fillId="0" borderId="0" xfId="0" applyNumberFormat="1" applyAlignment="1">
      <alignment horizontal="center" vertical="center"/>
    </xf>
    <xf numFmtId="4" fontId="0" fillId="0" borderId="0" xfId="0" applyNumberFormat="1" applyAlignment="1">
      <alignment horizontal="center" vertical="center"/>
    </xf>
    <xf numFmtId="0" fontId="0" fillId="6" borderId="1" xfId="0" applyFill="1" applyBorder="1" applyAlignment="1">
      <alignment horizontal="center" vertical="center"/>
    </xf>
    <xf numFmtId="4" fontId="0" fillId="6"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5" fontId="0" fillId="6" borderId="1" xfId="0" applyNumberFormat="1" applyFill="1" applyBorder="1" applyAlignment="1">
      <alignment horizontal="center" vertical="center"/>
    </xf>
    <xf numFmtId="164"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7" borderId="1" xfId="0" applyFill="1" applyBorder="1" applyAlignment="1">
      <alignment horizontal="center" vertical="center"/>
    </xf>
    <xf numFmtId="164" fontId="0" fillId="7" borderId="1" xfId="0" applyNumberFormat="1" applyFill="1" applyBorder="1" applyAlignment="1">
      <alignment horizontal="center" vertical="center"/>
    </xf>
    <xf numFmtId="165" fontId="0" fillId="7" borderId="1" xfId="0" applyNumberFormat="1" applyFill="1" applyBorder="1" applyAlignment="1">
      <alignment horizontal="center" vertical="center"/>
    </xf>
    <xf numFmtId="4" fontId="0" fillId="7" borderId="1" xfId="0" applyNumberFormat="1" applyFill="1" applyBorder="1" applyAlignment="1">
      <alignment horizontal="center" vertical="center"/>
    </xf>
    <xf numFmtId="0" fontId="7" fillId="6" borderId="1" xfId="0" applyFont="1" applyFill="1" applyBorder="1" applyAlignment="1">
      <alignment horizontal="center" vertical="center"/>
    </xf>
    <xf numFmtId="164" fontId="7" fillId="6" borderId="1" xfId="0" applyNumberFormat="1" applyFont="1" applyFill="1" applyBorder="1" applyAlignment="1">
      <alignment horizontal="center" vertical="center"/>
    </xf>
    <xf numFmtId="165" fontId="7" fillId="6" borderId="1" xfId="0" applyNumberFormat="1" applyFont="1" applyFill="1" applyBorder="1" applyAlignment="1">
      <alignment horizontal="center" vertical="center"/>
    </xf>
    <xf numFmtId="4" fontId="7" fillId="6" borderId="1" xfId="0" applyNumberFormat="1" applyFont="1" applyFill="1" applyBorder="1" applyAlignment="1">
      <alignment horizontal="center" vertical="center"/>
    </xf>
    <xf numFmtId="0" fontId="6" fillId="6" borderId="1" xfId="0" applyFont="1" applyFill="1" applyBorder="1" applyAlignment="1">
      <alignment horizontal="center" vertical="center"/>
    </xf>
    <xf numFmtId="164" fontId="6" fillId="6" borderId="1" xfId="0" applyNumberFormat="1" applyFont="1" applyFill="1" applyBorder="1" applyAlignment="1">
      <alignment horizontal="center" vertical="center"/>
    </xf>
    <xf numFmtId="165" fontId="6" fillId="6" borderId="1" xfId="0" applyNumberFormat="1" applyFont="1" applyFill="1" applyBorder="1" applyAlignment="1">
      <alignment horizontal="center" vertical="center"/>
    </xf>
    <xf numFmtId="4" fontId="6" fillId="6" borderId="1"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8" borderId="1" xfId="0" applyFont="1" applyFill="1" applyBorder="1" applyAlignment="1">
      <alignment horizontal="center" vertical="center" wrapText="1"/>
    </xf>
    <xf numFmtId="164" fontId="7" fillId="8" borderId="1" xfId="0" applyNumberFormat="1" applyFont="1" applyFill="1" applyBorder="1" applyAlignment="1">
      <alignment horizontal="center" vertical="center"/>
    </xf>
    <xf numFmtId="165" fontId="7" fillId="8" borderId="1" xfId="0" applyNumberFormat="1" applyFont="1" applyFill="1" applyBorder="1" applyAlignment="1">
      <alignment horizontal="center" vertical="center"/>
    </xf>
    <xf numFmtId="165"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4" fontId="7" fillId="8" borderId="1" xfId="0" applyNumberFormat="1" applyFont="1" applyFill="1" applyBorder="1" applyAlignment="1">
      <alignment horizontal="center" vertical="center"/>
    </xf>
    <xf numFmtId="0" fontId="7" fillId="9" borderId="1" xfId="0" applyFont="1" applyFill="1" applyBorder="1" applyAlignment="1">
      <alignment horizontal="center" vertical="center"/>
    </xf>
    <xf numFmtId="164" fontId="7" fillId="9" borderId="1" xfId="0" applyNumberFormat="1" applyFont="1" applyFill="1" applyBorder="1" applyAlignment="1">
      <alignment horizontal="center" vertical="center"/>
    </xf>
    <xf numFmtId="165" fontId="7" fillId="9" borderId="1" xfId="0" applyNumberFormat="1" applyFont="1" applyFill="1" applyBorder="1" applyAlignment="1">
      <alignment horizontal="center" vertical="center"/>
    </xf>
    <xf numFmtId="4" fontId="7" fillId="9" borderId="1" xfId="0" applyNumberFormat="1" applyFont="1" applyFill="1" applyBorder="1" applyAlignment="1">
      <alignment horizontal="center" vertical="center"/>
    </xf>
    <xf numFmtId="0" fontId="7" fillId="9" borderId="1" xfId="0" applyFont="1" applyFill="1" applyBorder="1" applyAlignment="1">
      <alignment horizontal="center" vertical="center" wrapText="1"/>
    </xf>
    <xf numFmtId="0" fontId="6" fillId="8" borderId="1" xfId="0" applyFont="1" applyFill="1" applyBorder="1" applyAlignment="1">
      <alignment horizontal="center" vertical="center"/>
    </xf>
    <xf numFmtId="164" fontId="6" fillId="8" borderId="1" xfId="0" applyNumberFormat="1" applyFont="1" applyFill="1" applyBorder="1" applyAlignment="1">
      <alignment horizontal="center" vertical="center"/>
    </xf>
    <xf numFmtId="165" fontId="6" fillId="8" borderId="1" xfId="0" applyNumberFormat="1" applyFont="1" applyFill="1" applyBorder="1" applyAlignment="1">
      <alignment horizontal="center" vertical="center"/>
    </xf>
    <xf numFmtId="4" fontId="6" fillId="8" borderId="1" xfId="0" applyNumberFormat="1" applyFont="1" applyFill="1" applyBorder="1" applyAlignment="1">
      <alignment horizontal="center" vertical="center"/>
    </xf>
    <xf numFmtId="0" fontId="6" fillId="8" borderId="1" xfId="0" applyFont="1" applyFill="1" applyBorder="1" applyAlignment="1">
      <alignment horizontal="center" vertical="center" wrapText="1"/>
    </xf>
    <xf numFmtId="0" fontId="0" fillId="8" borderId="1" xfId="0" applyFill="1" applyBorder="1" applyAlignment="1">
      <alignment horizontal="center" vertical="center"/>
    </xf>
    <xf numFmtId="0" fontId="0" fillId="8" borderId="1" xfId="0" applyFill="1" applyBorder="1" applyAlignment="1">
      <alignment horizontal="center" vertical="center" wrapText="1"/>
    </xf>
    <xf numFmtId="164" fontId="0" fillId="8" borderId="1" xfId="0" applyNumberFormat="1" applyFill="1" applyBorder="1" applyAlignment="1">
      <alignment horizontal="center" vertical="center"/>
    </xf>
    <xf numFmtId="165" fontId="0" fillId="8" borderId="1" xfId="0" applyNumberFormat="1" applyFill="1" applyBorder="1" applyAlignment="1">
      <alignment horizontal="center" vertical="center"/>
    </xf>
    <xf numFmtId="0" fontId="0" fillId="8" borderId="2" xfId="0" applyFill="1" applyBorder="1" applyAlignment="1">
      <alignment horizontal="center" vertical="center"/>
    </xf>
    <xf numFmtId="4" fontId="0" fillId="8" borderId="1" xfId="0" applyNumberFormat="1" applyFill="1" applyBorder="1" applyAlignment="1">
      <alignment horizontal="center" vertical="center"/>
    </xf>
    <xf numFmtId="164" fontId="6" fillId="8" borderId="1" xfId="0" applyNumberFormat="1" applyFont="1" applyFill="1" applyBorder="1" applyAlignment="1">
      <alignment horizontal="center" vertical="center" wrapText="1"/>
    </xf>
    <xf numFmtId="0" fontId="0" fillId="9" borderId="1" xfId="0" applyFill="1" applyBorder="1" applyAlignment="1">
      <alignment horizontal="center" vertical="center"/>
    </xf>
    <xf numFmtId="164" fontId="0" fillId="9" borderId="1" xfId="0" applyNumberFormat="1" applyFill="1" applyBorder="1" applyAlignment="1">
      <alignment horizontal="center" vertical="center"/>
    </xf>
    <xf numFmtId="165" fontId="0" fillId="9" borderId="1" xfId="0" applyNumberFormat="1" applyFill="1" applyBorder="1" applyAlignment="1">
      <alignment horizontal="center" vertical="center"/>
    </xf>
    <xf numFmtId="4" fontId="0" fillId="9" borderId="1" xfId="0" applyNumberFormat="1" applyFill="1" applyBorder="1" applyAlignment="1">
      <alignment horizontal="center" vertical="center"/>
    </xf>
    <xf numFmtId="0" fontId="0" fillId="9" borderId="1" xfId="0" applyFill="1" applyBorder="1" applyAlignment="1">
      <alignment horizontal="center" vertical="center" wrapText="1"/>
    </xf>
    <xf numFmtId="164" fontId="0" fillId="8" borderId="1" xfId="0" applyNumberForma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7" fontId="7" fillId="8" borderId="1" xfId="0" applyNumberFormat="1" applyFont="1" applyFill="1" applyBorder="1" applyAlignment="1">
      <alignment horizontal="center" vertical="center"/>
    </xf>
    <xf numFmtId="0" fontId="7" fillId="8" borderId="5" xfId="0" applyFont="1" applyFill="1" applyBorder="1" applyAlignment="1">
      <alignment horizontal="center" vertical="center"/>
    </xf>
    <xf numFmtId="4" fontId="0" fillId="10" borderId="1" xfId="0" applyNumberFormat="1" applyFill="1" applyBorder="1" applyAlignment="1">
      <alignment horizontal="center" vertical="center"/>
    </xf>
    <xf numFmtId="0" fontId="6" fillId="9" borderId="1" xfId="0" applyFont="1" applyFill="1" applyBorder="1" applyAlignment="1">
      <alignment horizontal="center" vertical="center"/>
    </xf>
    <xf numFmtId="164" fontId="6" fillId="9" borderId="1" xfId="0" applyNumberFormat="1" applyFont="1" applyFill="1" applyBorder="1" applyAlignment="1">
      <alignment horizontal="center" vertical="center"/>
    </xf>
    <xf numFmtId="165" fontId="6" fillId="9" borderId="1" xfId="0" applyNumberFormat="1" applyFont="1" applyFill="1" applyBorder="1" applyAlignment="1">
      <alignment horizontal="center" vertical="center"/>
    </xf>
    <xf numFmtId="4" fontId="6" fillId="9" borderId="1" xfId="0" applyNumberFormat="1" applyFont="1" applyFill="1" applyBorder="1" applyAlignment="1">
      <alignment horizontal="center" vertical="center"/>
    </xf>
    <xf numFmtId="165" fontId="0" fillId="9" borderId="1" xfId="0" applyNumberFormat="1" applyFill="1" applyBorder="1" applyAlignment="1">
      <alignment horizontal="center" vertical="center" wrapText="1"/>
    </xf>
    <xf numFmtId="164" fontId="0" fillId="9" borderId="1" xfId="0" applyNumberFormat="1" applyFill="1" applyBorder="1" applyAlignment="1">
      <alignment horizontal="center" vertical="center" wrapText="1"/>
    </xf>
    <xf numFmtId="0" fontId="0" fillId="7" borderId="1" xfId="0" applyFill="1" applyBorder="1" applyAlignment="1">
      <alignment horizontal="center" vertical="center" wrapText="1"/>
    </xf>
    <xf numFmtId="0" fontId="6" fillId="9" borderId="1" xfId="0" applyFont="1" applyFill="1" applyBorder="1" applyAlignment="1">
      <alignment horizontal="center" vertical="center" wrapText="1"/>
    </xf>
    <xf numFmtId="0" fontId="0" fillId="8" borderId="1" xfId="0" applyFont="1" applyFill="1" applyBorder="1" applyAlignment="1">
      <alignment horizontal="center" vertical="center"/>
    </xf>
    <xf numFmtId="164" fontId="0" fillId="8" borderId="1" xfId="0" applyNumberFormat="1" applyFont="1" applyFill="1" applyBorder="1" applyAlignment="1">
      <alignment horizontal="center" vertical="center"/>
    </xf>
    <xf numFmtId="165" fontId="0" fillId="8" borderId="1" xfId="0" applyNumberFormat="1" applyFont="1" applyFill="1" applyBorder="1" applyAlignment="1">
      <alignment horizontal="center" vertical="center"/>
    </xf>
    <xf numFmtId="0" fontId="0" fillId="0" borderId="4" xfId="0" applyBorder="1" applyAlignment="1">
      <alignment horizontal="center" vertical="center"/>
    </xf>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997300"/>
      <rgbColor rgb="FF800080"/>
      <rgbColor rgb="FF2E75B6"/>
      <rgbColor rgb="FFC0C0C0"/>
      <rgbColor rgb="FF808080"/>
      <rgbColor rgb="FF5B9BD5"/>
      <rgbColor rgb="FF993366"/>
      <rgbColor rgb="FFF2F2F2"/>
      <rgbColor rgb="FFDEEBF7"/>
      <rgbColor rgb="FF660066"/>
      <rgbColor rgb="FFFF8080"/>
      <rgbColor rgb="FF0070C0"/>
      <rgbColor rgb="FFD9D9D9"/>
      <rgbColor rgb="FF000080"/>
      <rgbColor rgb="FFFF00FF"/>
      <rgbColor rgb="FFFFFF00"/>
      <rgbColor rgb="FF00FFFF"/>
      <rgbColor rgb="FF800080"/>
      <rgbColor rgb="FF800000"/>
      <rgbColor rgb="FF255E91"/>
      <rgbColor rgb="FF0000FF"/>
      <rgbColor rgb="FF00B0F0"/>
      <rgbColor rgb="FFCCFFFF"/>
      <rgbColor rgb="FFCCFFCC"/>
      <rgbColor rgb="FFFFFF99"/>
      <rgbColor rgb="FF9CC3E6"/>
      <rgbColor rgb="FFFF99CC"/>
      <rgbColor rgb="FFCC99FF"/>
      <rgbColor rgb="FFFFCC99"/>
      <rgbColor rgb="FF4472C4"/>
      <rgbColor rgb="FF33CCCC"/>
      <rgbColor rgb="FF99CC00"/>
      <rgbColor rgb="FFFFC000"/>
      <rgbColor rgb="FFFF9900"/>
      <rgbColor rgb="FFED7D31"/>
      <rgbColor rgb="FF636363"/>
      <rgbColor rgb="FFA5A5A5"/>
      <rgbColor rgb="FF1F4E79"/>
      <rgbColor rgb="FF70AD47"/>
      <rgbColor rgb="FF0D0D0D"/>
      <rgbColor rgb="FF333300"/>
      <rgbColor rgb="FF9E480E"/>
      <rgbColor rgb="FF993366"/>
      <rgbColor rgb="FF264478"/>
      <rgbColor rgb="FF59595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rot="0"/>
          <a:lstStyle/>
          <a:p>
            <a:pPr>
              <a:defRPr sz="1400" b="0" strike="noStrike" spc="-1">
                <a:solidFill>
                  <a:srgbClr val="595959"/>
                </a:solidFill>
                <a:latin typeface="Calibri"/>
              </a:defRPr>
            </a:pPr>
            <a:r>
              <a:rPr sz="1400" b="0" strike="noStrike" spc="-1">
                <a:solidFill>
                  <a:srgbClr val="595959"/>
                </a:solidFill>
                <a:latin typeface="Calibri"/>
              </a:rPr>
              <a:t>Título do gráfico</a:t>
            </a:r>
          </a:p>
        </c:rich>
      </c:tx>
      <c:overlay val="0"/>
      <c:spPr>
        <a:noFill/>
        <a:ln w="0">
          <a:noFill/>
        </a:ln>
      </c:spPr>
    </c:title>
    <c:autoTitleDeleted val="0"/>
    <c:plotArea>
      <c:layout/>
      <c:barChart>
        <c:barDir val="col"/>
        <c:grouping val="clustered"/>
        <c:varyColors val="0"/>
        <c:ser>
          <c:idx val="0"/>
          <c:order val="0"/>
          <c:tx>
            <c:strRef>
              <c:f>Planilha1!$A$2:$A$3</c:f>
              <c:strCache>
                <c:ptCount val="2"/>
                <c:pt idx="0">
                  <c:v>Relatório de Passagens e Diárias - CNJ</c:v>
                </c:pt>
                <c:pt idx="1">
                  <c:v>Período: 01  a 30/04/2025</c:v>
                </c:pt>
              </c:strCache>
            </c:strRef>
          </c:tx>
          <c:spPr>
            <a:solidFill>
              <a:srgbClr val="5B9BD5"/>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Planilha1!$A$4:$A$5</c:f>
              <c:numCache>
                <c:formatCode>General</c:formatCode>
                <c:ptCount val="2"/>
                <c:pt idx="0">
                  <c:v>0</c:v>
                </c:pt>
              </c:numCache>
            </c:numRef>
          </c:val>
          <c:extLst>
            <c:ext xmlns:c16="http://schemas.microsoft.com/office/drawing/2014/chart" uri="{C3380CC4-5D6E-409C-BE32-E72D297353CC}">
              <c16:uniqueId val="{00000000-F048-4E6D-9692-DC160EDC455A}"/>
            </c:ext>
          </c:extLst>
        </c:ser>
        <c:ser>
          <c:idx val="1"/>
          <c:order val="1"/>
          <c:tx>
            <c:strRef>
              <c:f>Planilha1!$B$2:$B$3</c:f>
              <c:strCache>
                <c:ptCount val="2"/>
                <c:pt idx="0">
                  <c:v>Relatório de Passagens e Diárias - CNJ</c:v>
                </c:pt>
                <c:pt idx="1">
                  <c:v>Período: 01  a 30/04/2025</c:v>
                </c:pt>
              </c:strCache>
            </c:strRef>
          </c:tx>
          <c:spPr>
            <a:solidFill>
              <a:srgbClr val="ED7D31"/>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Planilha1!$B$4:$B$5</c:f>
              <c:numCache>
                <c:formatCode>General</c:formatCode>
                <c:ptCount val="2"/>
                <c:pt idx="0">
                  <c:v>0</c:v>
                </c:pt>
              </c:numCache>
            </c:numRef>
          </c:val>
          <c:extLst>
            <c:ext xmlns:c16="http://schemas.microsoft.com/office/drawing/2014/chart" uri="{C3380CC4-5D6E-409C-BE32-E72D297353CC}">
              <c16:uniqueId val="{00000001-F048-4E6D-9692-DC160EDC455A}"/>
            </c:ext>
          </c:extLst>
        </c:ser>
        <c:ser>
          <c:idx val="2"/>
          <c:order val="2"/>
          <c:tx>
            <c:strRef>
              <c:f>Planilha1!$C$2:$C$3</c:f>
              <c:strCache>
                <c:ptCount val="2"/>
                <c:pt idx="0">
                  <c:v>Relatório de Passagens e Diárias - CNJ</c:v>
                </c:pt>
                <c:pt idx="1">
                  <c:v>Período: 01  a 30/04/2025</c:v>
                </c:pt>
              </c:strCache>
            </c:strRef>
          </c:tx>
          <c:spPr>
            <a:solidFill>
              <a:srgbClr val="A5A5A5"/>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Planilha1!$C$4:$C$5</c:f>
              <c:numCache>
                <c:formatCode>General</c:formatCode>
                <c:ptCount val="2"/>
                <c:pt idx="0">
                  <c:v>0</c:v>
                </c:pt>
                <c:pt idx="1">
                  <c:v>0</c:v>
                </c:pt>
              </c:numCache>
            </c:numRef>
          </c:val>
          <c:extLst>
            <c:ext xmlns:c16="http://schemas.microsoft.com/office/drawing/2014/chart" uri="{C3380CC4-5D6E-409C-BE32-E72D297353CC}">
              <c16:uniqueId val="{00000002-F048-4E6D-9692-DC160EDC455A}"/>
            </c:ext>
          </c:extLst>
        </c:ser>
        <c:ser>
          <c:idx val="3"/>
          <c:order val="3"/>
          <c:tx>
            <c:strRef>
              <c:f>Planilha1!$D$2:$D$3</c:f>
              <c:strCache>
                <c:ptCount val="2"/>
                <c:pt idx="0">
                  <c:v>Relatório de Passagens e Diárias - CNJ</c:v>
                </c:pt>
                <c:pt idx="1">
                  <c:v>Período: 01  a 30/04/2025</c:v>
                </c:pt>
              </c:strCache>
            </c:strRef>
          </c:tx>
          <c:spPr>
            <a:solidFill>
              <a:srgbClr val="FFC000"/>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Planilha1!$D$4:$D$5</c:f>
              <c:numCache>
                <c:formatCode>General</c:formatCode>
                <c:ptCount val="2"/>
                <c:pt idx="1">
                  <c:v>0</c:v>
                </c:pt>
              </c:numCache>
            </c:numRef>
          </c:val>
          <c:extLst>
            <c:ext xmlns:c16="http://schemas.microsoft.com/office/drawing/2014/chart" uri="{C3380CC4-5D6E-409C-BE32-E72D297353CC}">
              <c16:uniqueId val="{00000003-F048-4E6D-9692-DC160EDC455A}"/>
            </c:ext>
          </c:extLst>
        </c:ser>
        <c:ser>
          <c:idx val="4"/>
          <c:order val="4"/>
          <c:tx>
            <c:strRef>
              <c:f>Planilha1!$E$2:$E$3</c:f>
              <c:strCache>
                <c:ptCount val="2"/>
                <c:pt idx="0">
                  <c:v>Relatório de Passagens e Diárias - CNJ</c:v>
                </c:pt>
                <c:pt idx="1">
                  <c:v>Período: 01  a 30/04/2025</c:v>
                </c:pt>
              </c:strCache>
            </c:strRef>
          </c:tx>
          <c:spPr>
            <a:solidFill>
              <a:srgbClr val="4472C4"/>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Planilha1!$E$4:$E$5</c:f>
              <c:numCache>
                <c:formatCode>General</c:formatCode>
                <c:ptCount val="2"/>
                <c:pt idx="1">
                  <c:v>0</c:v>
                </c:pt>
              </c:numCache>
            </c:numRef>
          </c:val>
          <c:extLst>
            <c:ext xmlns:c16="http://schemas.microsoft.com/office/drawing/2014/chart" uri="{C3380CC4-5D6E-409C-BE32-E72D297353CC}">
              <c16:uniqueId val="{00000004-F048-4E6D-9692-DC160EDC455A}"/>
            </c:ext>
          </c:extLst>
        </c:ser>
        <c:ser>
          <c:idx val="5"/>
          <c:order val="5"/>
          <c:tx>
            <c:strRef>
              <c:f>Planilha1!$F$2:$F$3</c:f>
              <c:strCache>
                <c:ptCount val="2"/>
                <c:pt idx="0">
                  <c:v>Relatório de Passagens e Diárias - CNJ</c:v>
                </c:pt>
                <c:pt idx="1">
                  <c:v>Período: 01  a 30/04/2025</c:v>
                </c:pt>
              </c:strCache>
            </c:strRef>
          </c:tx>
          <c:spPr>
            <a:solidFill>
              <a:srgbClr val="70AD47"/>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Planilha1!$F$4:$F$5</c:f>
              <c:numCache>
                <c:formatCode>General</c:formatCode>
                <c:ptCount val="2"/>
                <c:pt idx="1">
                  <c:v>0</c:v>
                </c:pt>
              </c:numCache>
            </c:numRef>
          </c:val>
          <c:extLst>
            <c:ext xmlns:c16="http://schemas.microsoft.com/office/drawing/2014/chart" uri="{C3380CC4-5D6E-409C-BE32-E72D297353CC}">
              <c16:uniqueId val="{00000005-F048-4E6D-9692-DC160EDC455A}"/>
            </c:ext>
          </c:extLst>
        </c:ser>
        <c:ser>
          <c:idx val="6"/>
          <c:order val="6"/>
          <c:tx>
            <c:strRef>
              <c:f>Planilha1!$G$2:$G$3</c:f>
              <c:strCache>
                <c:ptCount val="2"/>
                <c:pt idx="0">
                  <c:v>Relatório de Passagens e Diárias - CNJ</c:v>
                </c:pt>
                <c:pt idx="1">
                  <c:v>Período: 01  a 30/04/2025</c:v>
                </c:pt>
              </c:strCache>
            </c:strRef>
          </c:tx>
          <c:spPr>
            <a:solidFill>
              <a:srgbClr val="255E91"/>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Planilha1!$G$4:$G$5</c:f>
              <c:numCache>
                <c:formatCode>General</c:formatCode>
                <c:ptCount val="2"/>
                <c:pt idx="0">
                  <c:v>0</c:v>
                </c:pt>
                <c:pt idx="1">
                  <c:v>0</c:v>
                </c:pt>
              </c:numCache>
            </c:numRef>
          </c:val>
          <c:extLst>
            <c:ext xmlns:c16="http://schemas.microsoft.com/office/drawing/2014/chart" uri="{C3380CC4-5D6E-409C-BE32-E72D297353CC}">
              <c16:uniqueId val="{00000006-F048-4E6D-9692-DC160EDC455A}"/>
            </c:ext>
          </c:extLst>
        </c:ser>
        <c:ser>
          <c:idx val="7"/>
          <c:order val="7"/>
          <c:tx>
            <c:strRef>
              <c:f>Planilha1!$H$2:$H$3</c:f>
              <c:strCache>
                <c:ptCount val="2"/>
                <c:pt idx="0">
                  <c:v>Relatório de Passagens e Diárias - CNJ</c:v>
                </c:pt>
                <c:pt idx="1">
                  <c:v>Período: 01  a 30/04/2025</c:v>
                </c:pt>
              </c:strCache>
            </c:strRef>
          </c:tx>
          <c:spPr>
            <a:solidFill>
              <a:srgbClr val="9E480E"/>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Planilha1!$H$4:$H$5</c:f>
              <c:numCache>
                <c:formatCode>General</c:formatCode>
                <c:ptCount val="2"/>
                <c:pt idx="1">
                  <c:v>0</c:v>
                </c:pt>
              </c:numCache>
            </c:numRef>
          </c:val>
          <c:extLst>
            <c:ext xmlns:c16="http://schemas.microsoft.com/office/drawing/2014/chart" uri="{C3380CC4-5D6E-409C-BE32-E72D297353CC}">
              <c16:uniqueId val="{00000007-F048-4E6D-9692-DC160EDC455A}"/>
            </c:ext>
          </c:extLst>
        </c:ser>
        <c:ser>
          <c:idx val="8"/>
          <c:order val="8"/>
          <c:tx>
            <c:strRef>
              <c:f>Planilha1!$I$2:$I$3</c:f>
              <c:strCache>
                <c:ptCount val="2"/>
                <c:pt idx="0">
                  <c:v>Relatório de Passagens e Diárias - CNJ</c:v>
                </c:pt>
                <c:pt idx="1">
                  <c:v>Período: 01  a 30/04/2025</c:v>
                </c:pt>
              </c:strCache>
            </c:strRef>
          </c:tx>
          <c:spPr>
            <a:solidFill>
              <a:srgbClr val="636363"/>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Planilha1!$I$4:$I$5</c:f>
              <c:numCache>
                <c:formatCode>General</c:formatCode>
                <c:ptCount val="2"/>
                <c:pt idx="1">
                  <c:v>0</c:v>
                </c:pt>
              </c:numCache>
            </c:numRef>
          </c:val>
          <c:extLst>
            <c:ext xmlns:c16="http://schemas.microsoft.com/office/drawing/2014/chart" uri="{C3380CC4-5D6E-409C-BE32-E72D297353CC}">
              <c16:uniqueId val="{00000008-F048-4E6D-9692-DC160EDC455A}"/>
            </c:ext>
          </c:extLst>
        </c:ser>
        <c:ser>
          <c:idx val="9"/>
          <c:order val="9"/>
          <c:tx>
            <c:strRef>
              <c:f>Planilha1!$J$2:$J$3</c:f>
              <c:strCache>
                <c:ptCount val="2"/>
                <c:pt idx="0">
                  <c:v>Relatório de Passagens e Diárias - CNJ</c:v>
                </c:pt>
                <c:pt idx="1">
                  <c:v>Período: 01  a 30/04/2025</c:v>
                </c:pt>
              </c:strCache>
            </c:strRef>
          </c:tx>
          <c:spPr>
            <a:solidFill>
              <a:srgbClr val="997300"/>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Planilha1!$J$4:$J$5</c:f>
              <c:numCache>
                <c:formatCode>General</c:formatCode>
                <c:ptCount val="2"/>
                <c:pt idx="0">
                  <c:v>0</c:v>
                </c:pt>
              </c:numCache>
            </c:numRef>
          </c:val>
          <c:extLst>
            <c:ext xmlns:c16="http://schemas.microsoft.com/office/drawing/2014/chart" uri="{C3380CC4-5D6E-409C-BE32-E72D297353CC}">
              <c16:uniqueId val="{00000009-F048-4E6D-9692-DC160EDC455A}"/>
            </c:ext>
          </c:extLst>
        </c:ser>
        <c:ser>
          <c:idx val="10"/>
          <c:order val="10"/>
          <c:tx>
            <c:strRef>
              <c:f>Planilha1!$K$2:$K$3</c:f>
              <c:strCache>
                <c:ptCount val="2"/>
                <c:pt idx="0">
                  <c:v>Relatório de Passagens e Diárias - CNJ</c:v>
                </c:pt>
                <c:pt idx="1">
                  <c:v>Período: 01  a 30/04/2025</c:v>
                </c:pt>
              </c:strCache>
            </c:strRef>
          </c:tx>
          <c:spPr>
            <a:solidFill>
              <a:srgbClr val="264478"/>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pt-BR"/>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Planilha1!$K$4:$K$5</c:f>
              <c:numCache>
                <c:formatCode>General</c:formatCode>
                <c:ptCount val="2"/>
              </c:numCache>
            </c:numRef>
          </c:val>
          <c:extLst>
            <c:ext xmlns:c16="http://schemas.microsoft.com/office/drawing/2014/chart" uri="{C3380CC4-5D6E-409C-BE32-E72D297353CC}">
              <c16:uniqueId val="{0000000A-F048-4E6D-9692-DC160EDC455A}"/>
            </c:ext>
          </c:extLst>
        </c:ser>
        <c:dLbls>
          <c:showLegendKey val="0"/>
          <c:showVal val="0"/>
          <c:showCatName val="0"/>
          <c:showSerName val="0"/>
          <c:showPercent val="0"/>
          <c:showBubbleSize val="0"/>
        </c:dLbls>
        <c:gapWidth val="219"/>
        <c:overlap val="-27"/>
        <c:axId val="49749419"/>
        <c:axId val="98755660"/>
      </c:barChart>
      <c:catAx>
        <c:axId val="49749419"/>
        <c:scaling>
          <c:orientation val="minMax"/>
        </c:scaling>
        <c:delete val="0"/>
        <c:axPos val="b"/>
        <c:numFmt formatCode="General" sourceLinked="0"/>
        <c:majorTickMark val="none"/>
        <c:minorTickMark val="none"/>
        <c:tickLblPos val="nextTo"/>
        <c:spPr>
          <a:ln w="9360">
            <a:solidFill>
              <a:srgbClr val="D9D9D9"/>
            </a:solidFill>
            <a:round/>
          </a:ln>
        </c:spPr>
        <c:txPr>
          <a:bodyPr/>
          <a:lstStyle/>
          <a:p>
            <a:pPr>
              <a:defRPr sz="900" b="0" strike="noStrike" spc="-1">
                <a:solidFill>
                  <a:srgbClr val="595959"/>
                </a:solidFill>
                <a:latin typeface="Calibri"/>
              </a:defRPr>
            </a:pPr>
            <a:endParaRPr lang="pt-BR"/>
          </a:p>
        </c:txPr>
        <c:crossAx val="98755660"/>
        <c:crosses val="autoZero"/>
        <c:auto val="1"/>
        <c:lblAlgn val="ctr"/>
        <c:lblOffset val="100"/>
        <c:noMultiLvlLbl val="0"/>
      </c:catAx>
      <c:valAx>
        <c:axId val="98755660"/>
        <c:scaling>
          <c:orientation val="minMax"/>
        </c:scaling>
        <c:delete val="0"/>
        <c:axPos val="l"/>
        <c:majorGridlines>
          <c:spPr>
            <a:ln w="9360">
              <a:solidFill>
                <a:srgbClr val="D9D9D9"/>
              </a:solidFill>
              <a:round/>
            </a:ln>
          </c:spPr>
        </c:majorGridlines>
        <c:numFmt formatCode="General" sourceLinked="0"/>
        <c:majorTickMark val="none"/>
        <c:minorTickMark val="none"/>
        <c:tickLblPos val="nextTo"/>
        <c:spPr>
          <a:ln w="6480">
            <a:noFill/>
          </a:ln>
        </c:spPr>
        <c:txPr>
          <a:bodyPr/>
          <a:lstStyle/>
          <a:p>
            <a:pPr>
              <a:defRPr sz="900" b="0" strike="noStrike" spc="-1">
                <a:solidFill>
                  <a:srgbClr val="595959"/>
                </a:solidFill>
                <a:latin typeface="Calibri"/>
              </a:defRPr>
            </a:pPr>
            <a:endParaRPr lang="pt-BR"/>
          </a:p>
        </c:txPr>
        <c:crossAx val="49749419"/>
        <c:crosses val="autoZero"/>
        <c:crossBetween val="between"/>
      </c:valAx>
      <c:spPr>
        <a:noFill/>
        <a:ln w="0">
          <a:noFill/>
        </a:ln>
      </c:spPr>
    </c:plotArea>
    <c:legend>
      <c:legendPos val="b"/>
      <c:overlay val="0"/>
      <c:spPr>
        <a:noFill/>
        <a:ln w="0">
          <a:noFill/>
        </a:ln>
      </c:spPr>
      <c:txPr>
        <a:bodyPr/>
        <a:lstStyle/>
        <a:p>
          <a:pPr>
            <a:defRPr sz="900" b="0" strike="noStrike" spc="-1">
              <a:solidFill>
                <a:srgbClr val="595959"/>
              </a:solidFill>
              <a:latin typeface="Calibri"/>
            </a:defRPr>
          </a:pPr>
          <a:endParaRPr lang="pt-BR"/>
        </a:p>
      </c:txPr>
    </c:legend>
    <c:plotVisOnly val="1"/>
    <c:dispBlanksAs val="gap"/>
    <c:showDLblsOverMax val="1"/>
  </c:chart>
  <c:spPr>
    <a:solidFill>
      <a:srgbClr val="FFFFFF"/>
    </a:solidFill>
    <a:ln w="9360">
      <a:solidFill>
        <a:srgbClr val="D9D9D9"/>
      </a:solidFill>
      <a:round/>
    </a:ln>
  </c:sp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54720</xdr:colOff>
      <xdr:row>34</xdr:row>
      <xdr:rowOff>59040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o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68" zoomScaleNormal="68" workbookViewId="0"/>
  </sheetViews>
  <sheetFormatPr defaultColWidth="8.5703125" defaultRowHeight="15" x14ac:dyDescent="0.25"/>
  <sheetData/>
  <pageMargins left="0.51180555555555596" right="0.51180555555555596" top="0.78749999999999998" bottom="0.78749999999999998" header="0.511811023622047" footer="0.511811023622047"/>
  <pageSetup paperSize="77"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tabSelected="1" topLeftCell="A2" zoomScaleNormal="100" workbookViewId="0">
      <selection activeCell="A2" sqref="A2"/>
    </sheetView>
  </sheetViews>
  <sheetFormatPr defaultColWidth="8.85546875" defaultRowHeight="15" x14ac:dyDescent="0.25"/>
  <cols>
    <col min="1" max="1" width="41.28515625" style="2" customWidth="1"/>
    <col min="2" max="2" width="22" style="2" customWidth="1"/>
    <col min="3" max="3" width="26" style="2" customWidth="1"/>
    <col min="4" max="6" width="12.42578125" style="2" customWidth="1"/>
    <col min="7" max="7" width="25.5703125" style="2" customWidth="1"/>
    <col min="8" max="8" width="12.42578125" style="2" customWidth="1"/>
    <col min="9" max="9" width="14.140625" style="2" customWidth="1"/>
    <col min="10" max="10" width="38.5703125" style="2" customWidth="1"/>
    <col min="11" max="11" width="20.7109375" style="2" customWidth="1"/>
    <col min="12" max="12" width="21.5703125" style="2" customWidth="1"/>
    <col min="13" max="16384" width="8.85546875" style="2"/>
  </cols>
  <sheetData>
    <row r="1" spans="1:11" ht="15" hidden="1" customHeight="1" x14ac:dyDescent="0.25"/>
    <row r="2" spans="1:11" s="3" customFormat="1" ht="30" customHeight="1" x14ac:dyDescent="0.25">
      <c r="A2" s="107" t="s">
        <v>0</v>
      </c>
      <c r="B2" s="107"/>
      <c r="C2" s="107"/>
      <c r="D2" s="107"/>
      <c r="E2" s="107"/>
      <c r="F2" s="107"/>
      <c r="G2" s="107"/>
      <c r="H2" s="107"/>
      <c r="I2" s="107"/>
      <c r="J2" s="107"/>
    </row>
    <row r="3" spans="1:11" s="3" customFormat="1" ht="30" customHeight="1" x14ac:dyDescent="0.25">
      <c r="A3" s="108" t="s">
        <v>1</v>
      </c>
      <c r="B3" s="108"/>
      <c r="C3" s="108"/>
      <c r="D3" s="108"/>
      <c r="E3" s="108"/>
      <c r="F3" s="108"/>
      <c r="G3" s="108"/>
      <c r="H3" s="108"/>
      <c r="I3" s="108"/>
      <c r="J3" s="108"/>
    </row>
    <row r="4" spans="1:11" s="4" customFormat="1" ht="23.25" customHeight="1" x14ac:dyDescent="0.25">
      <c r="A4" s="109" t="s">
        <v>2</v>
      </c>
      <c r="B4" s="110" t="s">
        <v>3</v>
      </c>
      <c r="C4" s="109" t="s">
        <v>4</v>
      </c>
      <c r="D4" s="109"/>
      <c r="E4" s="109"/>
      <c r="F4" s="109"/>
      <c r="G4" s="109" t="s">
        <v>5</v>
      </c>
      <c r="H4" s="109"/>
      <c r="I4" s="109"/>
      <c r="J4" s="109" t="s">
        <v>6</v>
      </c>
    </row>
    <row r="5" spans="1:11" s="4" customFormat="1" ht="23.25" customHeight="1" x14ac:dyDescent="0.25">
      <c r="A5" s="109"/>
      <c r="B5" s="110"/>
      <c r="C5" s="1" t="s">
        <v>7</v>
      </c>
      <c r="D5" s="5" t="s">
        <v>8</v>
      </c>
      <c r="E5" s="5" t="s">
        <v>9</v>
      </c>
      <c r="F5" s="5" t="s">
        <v>10</v>
      </c>
      <c r="G5" s="5" t="s">
        <v>11</v>
      </c>
      <c r="H5" s="5" t="s">
        <v>12</v>
      </c>
      <c r="I5" s="6" t="s">
        <v>10</v>
      </c>
      <c r="J5" s="109"/>
    </row>
    <row r="6" spans="1:11" ht="30" customHeight="1" x14ac:dyDescent="0.25">
      <c r="A6" s="7" t="s">
        <v>13</v>
      </c>
      <c r="B6" s="7" t="s">
        <v>14</v>
      </c>
      <c r="C6" s="7" t="s">
        <v>15</v>
      </c>
      <c r="D6" s="8">
        <v>45777</v>
      </c>
      <c r="E6" s="8" t="s">
        <v>16</v>
      </c>
      <c r="F6" s="9">
        <v>220.7</v>
      </c>
      <c r="G6" s="8" t="s">
        <v>16</v>
      </c>
      <c r="H6" s="8" t="s">
        <v>16</v>
      </c>
      <c r="I6" s="8" t="s">
        <v>16</v>
      </c>
      <c r="J6" s="7" t="s">
        <v>17</v>
      </c>
      <c r="K6" s="106"/>
    </row>
    <row r="7" spans="1:11" ht="30" customHeight="1" x14ac:dyDescent="0.25">
      <c r="A7" s="10" t="s">
        <v>18</v>
      </c>
      <c r="B7" s="11" t="s">
        <v>19</v>
      </c>
      <c r="C7" s="12" t="s">
        <v>20</v>
      </c>
      <c r="D7" s="13" t="s">
        <v>20</v>
      </c>
      <c r="E7" s="13" t="s">
        <v>20</v>
      </c>
      <c r="F7" s="14" t="s">
        <v>20</v>
      </c>
      <c r="G7" s="12" t="s">
        <v>21</v>
      </c>
      <c r="H7" s="12">
        <v>10</v>
      </c>
      <c r="I7" s="15">
        <v>11062</v>
      </c>
      <c r="J7" s="11" t="s">
        <v>22</v>
      </c>
      <c r="K7" s="106"/>
    </row>
    <row r="8" spans="1:11" ht="30" customHeight="1" x14ac:dyDescent="0.25">
      <c r="A8" s="10" t="s">
        <v>23</v>
      </c>
      <c r="B8" s="11" t="s">
        <v>19</v>
      </c>
      <c r="C8" s="12" t="s">
        <v>20</v>
      </c>
      <c r="D8" s="13" t="s">
        <v>20</v>
      </c>
      <c r="E8" s="13" t="s">
        <v>20</v>
      </c>
      <c r="F8" s="14" t="s">
        <v>20</v>
      </c>
      <c r="G8" s="12" t="s">
        <v>21</v>
      </c>
      <c r="H8" s="12">
        <v>5</v>
      </c>
      <c r="I8" s="15">
        <v>5531</v>
      </c>
      <c r="J8" s="11" t="s">
        <v>22</v>
      </c>
      <c r="K8" s="106"/>
    </row>
    <row r="9" spans="1:11" ht="30" customHeight="1" x14ac:dyDescent="0.25">
      <c r="A9" s="10" t="s">
        <v>24</v>
      </c>
      <c r="B9" s="11" t="s">
        <v>19</v>
      </c>
      <c r="C9" s="12" t="s">
        <v>20</v>
      </c>
      <c r="D9" s="13" t="s">
        <v>20</v>
      </c>
      <c r="E9" s="13" t="s">
        <v>20</v>
      </c>
      <c r="F9" s="14" t="s">
        <v>20</v>
      </c>
      <c r="G9" s="12" t="s">
        <v>21</v>
      </c>
      <c r="H9" s="12">
        <v>10</v>
      </c>
      <c r="I9" s="15">
        <v>11062</v>
      </c>
      <c r="J9" s="11" t="s">
        <v>22</v>
      </c>
      <c r="K9" s="106"/>
    </row>
    <row r="10" spans="1:11" ht="30" customHeight="1" x14ac:dyDescent="0.25">
      <c r="A10" s="10" t="s">
        <v>25</v>
      </c>
      <c r="B10" s="11" t="s">
        <v>19</v>
      </c>
      <c r="C10" s="12" t="s">
        <v>20</v>
      </c>
      <c r="D10" s="13" t="s">
        <v>20</v>
      </c>
      <c r="E10" s="13" t="s">
        <v>20</v>
      </c>
      <c r="F10" s="14" t="s">
        <v>20</v>
      </c>
      <c r="G10" s="12" t="s">
        <v>21</v>
      </c>
      <c r="H10" s="12">
        <v>10</v>
      </c>
      <c r="I10" s="15">
        <v>11062</v>
      </c>
      <c r="J10" s="11" t="s">
        <v>22</v>
      </c>
      <c r="K10" s="106"/>
    </row>
    <row r="11" spans="1:11" ht="30" customHeight="1" x14ac:dyDescent="0.25">
      <c r="A11" s="16" t="s">
        <v>26</v>
      </c>
      <c r="B11" s="16" t="s">
        <v>27</v>
      </c>
      <c r="C11" s="12" t="s">
        <v>20</v>
      </c>
      <c r="D11" s="13" t="s">
        <v>20</v>
      </c>
      <c r="E11" s="13" t="s">
        <v>20</v>
      </c>
      <c r="F11" s="14" t="s">
        <v>20</v>
      </c>
      <c r="G11" s="12" t="s">
        <v>21</v>
      </c>
      <c r="H11" s="12">
        <v>10</v>
      </c>
      <c r="I11" s="15">
        <v>11062</v>
      </c>
      <c r="J11" s="16" t="s">
        <v>28</v>
      </c>
      <c r="K11" s="106"/>
    </row>
    <row r="12" spans="1:11" ht="30" customHeight="1" x14ac:dyDescent="0.25">
      <c r="A12" s="10" t="s">
        <v>29</v>
      </c>
      <c r="B12" s="11" t="s">
        <v>30</v>
      </c>
      <c r="C12" s="12" t="s">
        <v>20</v>
      </c>
      <c r="D12" s="13" t="s">
        <v>20</v>
      </c>
      <c r="E12" s="13" t="s">
        <v>20</v>
      </c>
      <c r="F12" s="14" t="s">
        <v>20</v>
      </c>
      <c r="G12" s="12" t="s">
        <v>21</v>
      </c>
      <c r="H12" s="12">
        <v>10</v>
      </c>
      <c r="I12" s="15">
        <v>11062</v>
      </c>
      <c r="J12" s="11" t="s">
        <v>22</v>
      </c>
      <c r="K12" s="106"/>
    </row>
    <row r="13" spans="1:11" ht="30" customHeight="1" x14ac:dyDescent="0.25">
      <c r="A13" s="10" t="s">
        <v>31</v>
      </c>
      <c r="B13" s="11" t="s">
        <v>19</v>
      </c>
      <c r="C13" s="12" t="s">
        <v>20</v>
      </c>
      <c r="D13" s="13" t="s">
        <v>20</v>
      </c>
      <c r="E13" s="13" t="s">
        <v>20</v>
      </c>
      <c r="F13" s="14" t="s">
        <v>20</v>
      </c>
      <c r="G13" s="12" t="s">
        <v>21</v>
      </c>
      <c r="H13" s="12">
        <v>9</v>
      </c>
      <c r="I13" s="15">
        <v>9955.7999999999993</v>
      </c>
      <c r="J13" s="11" t="s">
        <v>22</v>
      </c>
      <c r="K13" s="106"/>
    </row>
    <row r="14" spans="1:11" ht="30" customHeight="1" x14ac:dyDescent="0.25">
      <c r="A14" s="10" t="s">
        <v>32</v>
      </c>
      <c r="B14" s="11" t="s">
        <v>19</v>
      </c>
      <c r="C14" s="12" t="s">
        <v>20</v>
      </c>
      <c r="D14" s="13" t="s">
        <v>20</v>
      </c>
      <c r="E14" s="13" t="s">
        <v>20</v>
      </c>
      <c r="F14" s="14" t="s">
        <v>20</v>
      </c>
      <c r="G14" s="12" t="s">
        <v>21</v>
      </c>
      <c r="H14" s="12">
        <v>9.5</v>
      </c>
      <c r="I14" s="15">
        <v>10508.9</v>
      </c>
      <c r="J14" s="11" t="s">
        <v>22</v>
      </c>
      <c r="K14" s="106"/>
    </row>
    <row r="15" spans="1:11" ht="30" customHeight="1" x14ac:dyDescent="0.25">
      <c r="A15" s="10" t="s">
        <v>33</v>
      </c>
      <c r="B15" s="11" t="s">
        <v>19</v>
      </c>
      <c r="C15" s="12" t="s">
        <v>20</v>
      </c>
      <c r="D15" s="13" t="s">
        <v>20</v>
      </c>
      <c r="E15" s="13" t="s">
        <v>20</v>
      </c>
      <c r="F15" s="14" t="s">
        <v>20</v>
      </c>
      <c r="G15" s="12" t="s">
        <v>21</v>
      </c>
      <c r="H15" s="12">
        <v>10</v>
      </c>
      <c r="I15" s="15">
        <v>11062</v>
      </c>
      <c r="J15" s="11" t="s">
        <v>22</v>
      </c>
      <c r="K15" s="3"/>
    </row>
    <row r="16" spans="1:11" ht="30" customHeight="1" x14ac:dyDescent="0.25">
      <c r="A16" s="10" t="s">
        <v>34</v>
      </c>
      <c r="B16" s="11" t="s">
        <v>19</v>
      </c>
      <c r="C16" s="12" t="s">
        <v>20</v>
      </c>
      <c r="D16" s="13" t="s">
        <v>20</v>
      </c>
      <c r="E16" s="13" t="s">
        <v>20</v>
      </c>
      <c r="F16" s="14" t="s">
        <v>20</v>
      </c>
      <c r="G16" s="12" t="s">
        <v>21</v>
      </c>
      <c r="H16" s="12">
        <v>6</v>
      </c>
      <c r="I16" s="15">
        <v>6637.2</v>
      </c>
      <c r="J16" s="11" t="s">
        <v>22</v>
      </c>
      <c r="K16" s="3"/>
    </row>
    <row r="17" spans="1:11" ht="30" customHeight="1" x14ac:dyDescent="0.25">
      <c r="A17" s="10" t="s">
        <v>35</v>
      </c>
      <c r="B17" s="11" t="s">
        <v>19</v>
      </c>
      <c r="C17" s="12" t="s">
        <v>20</v>
      </c>
      <c r="D17" s="13" t="s">
        <v>20</v>
      </c>
      <c r="E17" s="13" t="s">
        <v>20</v>
      </c>
      <c r="F17" s="14" t="s">
        <v>20</v>
      </c>
      <c r="G17" s="12" t="s">
        <v>21</v>
      </c>
      <c r="H17" s="12">
        <v>10</v>
      </c>
      <c r="I17" s="15">
        <v>11062</v>
      </c>
      <c r="J17" s="11" t="s">
        <v>22</v>
      </c>
      <c r="K17" s="3"/>
    </row>
    <row r="18" spans="1:11" ht="30" customHeight="1" x14ac:dyDescent="0.25">
      <c r="A18" s="10" t="s">
        <v>36</v>
      </c>
      <c r="B18" s="11" t="s">
        <v>30</v>
      </c>
      <c r="C18" s="12" t="s">
        <v>20</v>
      </c>
      <c r="D18" s="13" t="s">
        <v>20</v>
      </c>
      <c r="E18" s="13" t="s">
        <v>20</v>
      </c>
      <c r="F18" s="14" t="s">
        <v>20</v>
      </c>
      <c r="G18" s="12" t="s">
        <v>21</v>
      </c>
      <c r="H18" s="12">
        <v>7.5</v>
      </c>
      <c r="I18" s="15">
        <v>8296.5</v>
      </c>
      <c r="J18" s="11" t="s">
        <v>22</v>
      </c>
    </row>
    <row r="19" spans="1:11" ht="30" customHeight="1" x14ac:dyDescent="0.25">
      <c r="A19" s="10" t="s">
        <v>37</v>
      </c>
      <c r="B19" s="11" t="s">
        <v>19</v>
      </c>
      <c r="C19" s="12" t="s">
        <v>20</v>
      </c>
      <c r="D19" s="13" t="s">
        <v>20</v>
      </c>
      <c r="E19" s="13" t="s">
        <v>20</v>
      </c>
      <c r="F19" s="14" t="s">
        <v>20</v>
      </c>
      <c r="G19" s="12" t="s">
        <v>21</v>
      </c>
      <c r="H19" s="12">
        <v>9</v>
      </c>
      <c r="I19" s="15">
        <v>9955.7999999999993</v>
      </c>
      <c r="J19" s="11" t="s">
        <v>22</v>
      </c>
    </row>
    <row r="20" spans="1:11" ht="30" customHeight="1" x14ac:dyDescent="0.25">
      <c r="A20" s="10" t="s">
        <v>38</v>
      </c>
      <c r="B20" s="11" t="s">
        <v>30</v>
      </c>
      <c r="C20" s="12" t="s">
        <v>20</v>
      </c>
      <c r="D20" s="13" t="s">
        <v>20</v>
      </c>
      <c r="E20" s="13" t="s">
        <v>20</v>
      </c>
      <c r="F20" s="14" t="s">
        <v>20</v>
      </c>
      <c r="G20" s="12" t="s">
        <v>21</v>
      </c>
      <c r="H20" s="12">
        <v>10</v>
      </c>
      <c r="I20" s="15">
        <v>11062</v>
      </c>
      <c r="J20" s="11" t="s">
        <v>22</v>
      </c>
    </row>
    <row r="21" spans="1:11" ht="30" customHeight="1" x14ac:dyDescent="0.25">
      <c r="A21" s="10" t="s">
        <v>39</v>
      </c>
      <c r="B21" s="11" t="s">
        <v>30</v>
      </c>
      <c r="C21" s="12" t="s">
        <v>16</v>
      </c>
      <c r="D21" s="13" t="s">
        <v>20</v>
      </c>
      <c r="E21" s="13" t="s">
        <v>20</v>
      </c>
      <c r="F21" s="14" t="s">
        <v>20</v>
      </c>
      <c r="G21" s="12" t="s">
        <v>21</v>
      </c>
      <c r="H21" s="12">
        <v>10</v>
      </c>
      <c r="I21" s="15">
        <v>11062</v>
      </c>
      <c r="J21" s="11" t="s">
        <v>22</v>
      </c>
    </row>
    <row r="22" spans="1:11" ht="30" customHeight="1" x14ac:dyDescent="0.25">
      <c r="A22" s="10" t="s">
        <v>40</v>
      </c>
      <c r="B22" s="11" t="s">
        <v>19</v>
      </c>
      <c r="C22" s="12" t="s">
        <v>20</v>
      </c>
      <c r="D22" s="13" t="s">
        <v>20</v>
      </c>
      <c r="E22" s="13" t="s">
        <v>20</v>
      </c>
      <c r="F22" s="14" t="s">
        <v>20</v>
      </c>
      <c r="G22" s="12" t="s">
        <v>21</v>
      </c>
      <c r="H22" s="12">
        <v>10</v>
      </c>
      <c r="I22" s="15">
        <v>11062</v>
      </c>
      <c r="J22" s="11" t="s">
        <v>22</v>
      </c>
    </row>
    <row r="23" spans="1:11" ht="30" customHeight="1" x14ac:dyDescent="0.25">
      <c r="A23" s="10" t="s">
        <v>41</v>
      </c>
      <c r="B23" s="11" t="s">
        <v>19</v>
      </c>
      <c r="C23" s="12" t="s">
        <v>20</v>
      </c>
      <c r="D23" s="13" t="s">
        <v>20</v>
      </c>
      <c r="E23" s="13" t="s">
        <v>20</v>
      </c>
      <c r="F23" s="14" t="s">
        <v>20</v>
      </c>
      <c r="G23" s="12" t="s">
        <v>21</v>
      </c>
      <c r="H23" s="12">
        <v>10</v>
      </c>
      <c r="I23" s="15">
        <v>11062</v>
      </c>
      <c r="J23" s="11" t="s">
        <v>22</v>
      </c>
    </row>
    <row r="24" spans="1:11" ht="30" customHeight="1" x14ac:dyDescent="0.25">
      <c r="A24" s="10" t="s">
        <v>42</v>
      </c>
      <c r="B24" s="11" t="s">
        <v>19</v>
      </c>
      <c r="C24" s="12" t="s">
        <v>20</v>
      </c>
      <c r="D24" s="13" t="s">
        <v>20</v>
      </c>
      <c r="E24" s="13" t="s">
        <v>20</v>
      </c>
      <c r="F24" s="14" t="s">
        <v>20</v>
      </c>
      <c r="G24" s="12" t="s">
        <v>21</v>
      </c>
      <c r="H24" s="12">
        <v>10</v>
      </c>
      <c r="I24" s="15">
        <v>11062</v>
      </c>
      <c r="J24" s="11" t="s">
        <v>22</v>
      </c>
    </row>
    <row r="25" spans="1:11" ht="30" customHeight="1" x14ac:dyDescent="0.25">
      <c r="A25" s="10" t="s">
        <v>43</v>
      </c>
      <c r="B25" s="11" t="s">
        <v>30</v>
      </c>
      <c r="C25" s="12" t="s">
        <v>20</v>
      </c>
      <c r="D25" s="13" t="s">
        <v>20</v>
      </c>
      <c r="E25" s="13" t="s">
        <v>20</v>
      </c>
      <c r="F25" s="14" t="s">
        <v>20</v>
      </c>
      <c r="G25" s="12" t="s">
        <v>21</v>
      </c>
      <c r="H25" s="12">
        <v>10</v>
      </c>
      <c r="I25" s="15">
        <v>11062</v>
      </c>
      <c r="J25" s="11" t="s">
        <v>22</v>
      </c>
    </row>
    <row r="26" spans="1:11" ht="30" customHeight="1" x14ac:dyDescent="0.25">
      <c r="A26" s="10" t="s">
        <v>44</v>
      </c>
      <c r="B26" s="11" t="s">
        <v>30</v>
      </c>
      <c r="C26" s="12" t="s">
        <v>20</v>
      </c>
      <c r="D26" s="13" t="s">
        <v>20</v>
      </c>
      <c r="E26" s="13" t="s">
        <v>20</v>
      </c>
      <c r="F26" s="14" t="s">
        <v>20</v>
      </c>
      <c r="G26" s="12" t="s">
        <v>21</v>
      </c>
      <c r="H26" s="12">
        <v>5</v>
      </c>
      <c r="I26" s="15">
        <v>5531</v>
      </c>
      <c r="J26" s="11" t="s">
        <v>22</v>
      </c>
    </row>
    <row r="27" spans="1:11" ht="30" customHeight="1" x14ac:dyDescent="0.25">
      <c r="A27" s="10" t="s">
        <v>45</v>
      </c>
      <c r="B27" s="11" t="s">
        <v>19</v>
      </c>
      <c r="C27" s="12" t="s">
        <v>20</v>
      </c>
      <c r="D27" s="13" t="s">
        <v>20</v>
      </c>
      <c r="E27" s="13" t="s">
        <v>20</v>
      </c>
      <c r="F27" s="14" t="s">
        <v>20</v>
      </c>
      <c r="G27" s="12" t="s">
        <v>21</v>
      </c>
      <c r="H27" s="12">
        <v>10</v>
      </c>
      <c r="I27" s="15">
        <v>11062</v>
      </c>
      <c r="J27" s="11" t="s">
        <v>22</v>
      </c>
    </row>
    <row r="28" spans="1:11" ht="30" customHeight="1" x14ac:dyDescent="0.25">
      <c r="A28" s="10" t="s">
        <v>46</v>
      </c>
      <c r="B28" s="11" t="s">
        <v>19</v>
      </c>
      <c r="C28" s="12" t="s">
        <v>20</v>
      </c>
      <c r="D28" s="13" t="s">
        <v>20</v>
      </c>
      <c r="E28" s="13" t="s">
        <v>20</v>
      </c>
      <c r="F28" s="14" t="s">
        <v>20</v>
      </c>
      <c r="G28" s="12" t="s">
        <v>21</v>
      </c>
      <c r="H28" s="12">
        <v>10</v>
      </c>
      <c r="I28" s="15">
        <v>11062</v>
      </c>
      <c r="J28" s="11" t="s">
        <v>22</v>
      </c>
    </row>
    <row r="29" spans="1:11" ht="30" customHeight="1" x14ac:dyDescent="0.25">
      <c r="A29" s="10" t="s">
        <v>47</v>
      </c>
      <c r="B29" s="11" t="s">
        <v>19</v>
      </c>
      <c r="C29" s="12" t="s">
        <v>20</v>
      </c>
      <c r="D29" s="13" t="s">
        <v>20</v>
      </c>
      <c r="E29" s="13" t="s">
        <v>20</v>
      </c>
      <c r="F29" s="14" t="s">
        <v>20</v>
      </c>
      <c r="G29" s="12" t="s">
        <v>21</v>
      </c>
      <c r="H29" s="12">
        <v>9.5</v>
      </c>
      <c r="I29" s="15">
        <v>10508.9</v>
      </c>
      <c r="J29" s="11" t="s">
        <v>22</v>
      </c>
    </row>
    <row r="30" spans="1:11" ht="30" customHeight="1" x14ac:dyDescent="0.25">
      <c r="A30" s="10" t="s">
        <v>48</v>
      </c>
      <c r="B30" s="11" t="s">
        <v>30</v>
      </c>
      <c r="C30" s="12" t="s">
        <v>20</v>
      </c>
      <c r="D30" s="13" t="s">
        <v>20</v>
      </c>
      <c r="E30" s="13" t="s">
        <v>20</v>
      </c>
      <c r="F30" s="14" t="s">
        <v>20</v>
      </c>
      <c r="G30" s="12" t="s">
        <v>21</v>
      </c>
      <c r="H30" s="12">
        <v>10</v>
      </c>
      <c r="I30" s="15">
        <v>11062</v>
      </c>
      <c r="J30" s="11" t="s">
        <v>22</v>
      </c>
    </row>
    <row r="31" spans="1:11" ht="30" customHeight="1" x14ac:dyDescent="0.25">
      <c r="A31" s="10" t="s">
        <v>49</v>
      </c>
      <c r="B31" s="11" t="s">
        <v>19</v>
      </c>
      <c r="C31" s="12" t="s">
        <v>20</v>
      </c>
      <c r="D31" s="13" t="s">
        <v>20</v>
      </c>
      <c r="E31" s="13" t="s">
        <v>20</v>
      </c>
      <c r="F31" s="14" t="s">
        <v>20</v>
      </c>
      <c r="G31" s="12" t="s">
        <v>21</v>
      </c>
      <c r="H31" s="12">
        <v>10</v>
      </c>
      <c r="I31" s="15">
        <v>11062</v>
      </c>
      <c r="J31" s="11" t="s">
        <v>22</v>
      </c>
    </row>
    <row r="32" spans="1:11" ht="30" customHeight="1" x14ac:dyDescent="0.25">
      <c r="A32" s="10" t="s">
        <v>50</v>
      </c>
      <c r="B32" s="11" t="s">
        <v>30</v>
      </c>
      <c r="C32" s="12" t="s">
        <v>20</v>
      </c>
      <c r="D32" s="13" t="s">
        <v>20</v>
      </c>
      <c r="E32" s="13" t="s">
        <v>20</v>
      </c>
      <c r="F32" s="14" t="s">
        <v>20</v>
      </c>
      <c r="G32" s="12" t="s">
        <v>21</v>
      </c>
      <c r="H32" s="12">
        <v>10</v>
      </c>
      <c r="I32" s="15">
        <v>11062</v>
      </c>
      <c r="J32" s="11" t="s">
        <v>22</v>
      </c>
    </row>
    <row r="33" spans="1:10" ht="30" customHeight="1" x14ac:dyDescent="0.25">
      <c r="A33" s="10" t="s">
        <v>51</v>
      </c>
      <c r="B33" s="11" t="s">
        <v>30</v>
      </c>
      <c r="C33" s="12" t="s">
        <v>20</v>
      </c>
      <c r="D33" s="13" t="s">
        <v>20</v>
      </c>
      <c r="E33" s="13" t="s">
        <v>20</v>
      </c>
      <c r="F33" s="14" t="s">
        <v>20</v>
      </c>
      <c r="G33" s="12" t="s">
        <v>21</v>
      </c>
      <c r="H33" s="12">
        <v>8</v>
      </c>
      <c r="I33" s="15">
        <v>8849.6</v>
      </c>
      <c r="J33" s="11" t="s">
        <v>22</v>
      </c>
    </row>
    <row r="34" spans="1:10" ht="30" customHeight="1" x14ac:dyDescent="0.25">
      <c r="A34" s="10" t="s">
        <v>52</v>
      </c>
      <c r="B34" s="11" t="s">
        <v>19</v>
      </c>
      <c r="C34" s="12" t="s">
        <v>20</v>
      </c>
      <c r="D34" s="13" t="s">
        <v>20</v>
      </c>
      <c r="E34" s="13" t="s">
        <v>20</v>
      </c>
      <c r="F34" s="14" t="s">
        <v>20</v>
      </c>
      <c r="G34" s="12" t="s">
        <v>21</v>
      </c>
      <c r="H34" s="12">
        <v>10</v>
      </c>
      <c r="I34" s="15">
        <v>11062</v>
      </c>
      <c r="J34" s="11" t="s">
        <v>22</v>
      </c>
    </row>
    <row r="35" spans="1:10" ht="30" customHeight="1" x14ac:dyDescent="0.25">
      <c r="A35" s="10" t="s">
        <v>53</v>
      </c>
      <c r="B35" s="11" t="s">
        <v>19</v>
      </c>
      <c r="C35" s="12" t="s">
        <v>20</v>
      </c>
      <c r="D35" s="13" t="s">
        <v>20</v>
      </c>
      <c r="E35" s="13" t="s">
        <v>20</v>
      </c>
      <c r="F35" s="14" t="s">
        <v>20</v>
      </c>
      <c r="G35" s="12" t="s">
        <v>21</v>
      </c>
      <c r="H35" s="12">
        <v>10</v>
      </c>
      <c r="I35" s="15">
        <v>11062</v>
      </c>
      <c r="J35" s="11" t="s">
        <v>22</v>
      </c>
    </row>
    <row r="36" spans="1:10" ht="30" customHeight="1" x14ac:dyDescent="0.25">
      <c r="A36" s="10" t="s">
        <v>54</v>
      </c>
      <c r="B36" s="11" t="s">
        <v>30</v>
      </c>
      <c r="C36" s="12" t="s">
        <v>20</v>
      </c>
      <c r="D36" s="13" t="s">
        <v>20</v>
      </c>
      <c r="E36" s="13" t="s">
        <v>20</v>
      </c>
      <c r="F36" s="14" t="s">
        <v>20</v>
      </c>
      <c r="G36" s="12" t="s">
        <v>21</v>
      </c>
      <c r="H36" s="12">
        <v>10</v>
      </c>
      <c r="I36" s="15">
        <v>11062</v>
      </c>
      <c r="J36" s="11" t="s">
        <v>22</v>
      </c>
    </row>
    <row r="37" spans="1:10" ht="30" customHeight="1" x14ac:dyDescent="0.25">
      <c r="A37" s="10" t="s">
        <v>55</v>
      </c>
      <c r="B37" s="11" t="s">
        <v>30</v>
      </c>
      <c r="C37" s="12" t="s">
        <v>20</v>
      </c>
      <c r="D37" s="13" t="s">
        <v>20</v>
      </c>
      <c r="E37" s="13" t="s">
        <v>20</v>
      </c>
      <c r="F37" s="14" t="s">
        <v>20</v>
      </c>
      <c r="G37" s="12" t="s">
        <v>21</v>
      </c>
      <c r="H37" s="12">
        <v>10</v>
      </c>
      <c r="I37" s="15">
        <v>11062</v>
      </c>
      <c r="J37" s="11" t="s">
        <v>22</v>
      </c>
    </row>
    <row r="38" spans="1:10" ht="30" customHeight="1" x14ac:dyDescent="0.25">
      <c r="A38" s="10" t="s">
        <v>56</v>
      </c>
      <c r="B38" s="11" t="s">
        <v>30</v>
      </c>
      <c r="C38" s="12" t="s">
        <v>20</v>
      </c>
      <c r="D38" s="13" t="s">
        <v>20</v>
      </c>
      <c r="E38" s="13" t="s">
        <v>20</v>
      </c>
      <c r="F38" s="14" t="s">
        <v>20</v>
      </c>
      <c r="G38" s="12" t="s">
        <v>21</v>
      </c>
      <c r="H38" s="12">
        <v>10</v>
      </c>
      <c r="I38" s="15">
        <v>11062</v>
      </c>
      <c r="J38" s="11" t="s">
        <v>22</v>
      </c>
    </row>
    <row r="39" spans="1:10" ht="30" customHeight="1" x14ac:dyDescent="0.25">
      <c r="A39" s="10" t="s">
        <v>57</v>
      </c>
      <c r="B39" s="11" t="s">
        <v>19</v>
      </c>
      <c r="C39" s="12" t="s">
        <v>20</v>
      </c>
      <c r="D39" s="13" t="s">
        <v>20</v>
      </c>
      <c r="E39" s="13" t="s">
        <v>20</v>
      </c>
      <c r="F39" s="14" t="s">
        <v>20</v>
      </c>
      <c r="G39" s="12" t="s">
        <v>21</v>
      </c>
      <c r="H39" s="12">
        <v>10</v>
      </c>
      <c r="I39" s="15">
        <v>11062</v>
      </c>
      <c r="J39" s="11" t="s">
        <v>22</v>
      </c>
    </row>
    <row r="40" spans="1:10" ht="30" customHeight="1" x14ac:dyDescent="0.25">
      <c r="A40" s="10" t="s">
        <v>58</v>
      </c>
      <c r="B40" s="11" t="s">
        <v>19</v>
      </c>
      <c r="C40" s="12" t="s">
        <v>20</v>
      </c>
      <c r="D40" s="13" t="s">
        <v>20</v>
      </c>
      <c r="E40" s="13" t="s">
        <v>20</v>
      </c>
      <c r="F40" s="14" t="s">
        <v>20</v>
      </c>
      <c r="G40" s="12" t="s">
        <v>21</v>
      </c>
      <c r="H40" s="12">
        <v>10</v>
      </c>
      <c r="I40" s="15">
        <v>11062</v>
      </c>
      <c r="J40" s="11" t="s">
        <v>22</v>
      </c>
    </row>
    <row r="41" spans="1:10" ht="30" customHeight="1" x14ac:dyDescent="0.25">
      <c r="A41" s="10" t="s">
        <v>59</v>
      </c>
      <c r="B41" s="11" t="s">
        <v>19</v>
      </c>
      <c r="C41" s="12" t="s">
        <v>20</v>
      </c>
      <c r="D41" s="13" t="s">
        <v>20</v>
      </c>
      <c r="E41" s="13" t="s">
        <v>20</v>
      </c>
      <c r="F41" s="14" t="s">
        <v>20</v>
      </c>
      <c r="G41" s="12" t="s">
        <v>21</v>
      </c>
      <c r="H41" s="12">
        <v>4.5</v>
      </c>
      <c r="I41" s="15">
        <v>4977.8999999999996</v>
      </c>
      <c r="J41" s="11" t="s">
        <v>22</v>
      </c>
    </row>
    <row r="42" spans="1:10" ht="30" customHeight="1" x14ac:dyDescent="0.25">
      <c r="A42" s="10" t="s">
        <v>60</v>
      </c>
      <c r="B42" s="11" t="s">
        <v>19</v>
      </c>
      <c r="C42" s="11" t="s">
        <v>20</v>
      </c>
      <c r="D42" s="13" t="s">
        <v>20</v>
      </c>
      <c r="E42" s="13" t="s">
        <v>20</v>
      </c>
      <c r="F42" s="14" t="s">
        <v>20</v>
      </c>
      <c r="G42" s="12" t="s">
        <v>21</v>
      </c>
      <c r="H42" s="12">
        <v>10</v>
      </c>
      <c r="I42" s="15">
        <v>11062</v>
      </c>
      <c r="J42" s="11" t="s">
        <v>22</v>
      </c>
    </row>
    <row r="43" spans="1:10" ht="30" customHeight="1" x14ac:dyDescent="0.25">
      <c r="A43" s="17" t="s">
        <v>60</v>
      </c>
      <c r="B43" s="18" t="s">
        <v>61</v>
      </c>
      <c r="C43" s="17" t="s">
        <v>62</v>
      </c>
      <c r="D43" s="19">
        <v>45751</v>
      </c>
      <c r="E43" s="19">
        <v>45751</v>
      </c>
      <c r="F43" s="20">
        <v>735.92</v>
      </c>
      <c r="G43" s="17" t="s">
        <v>16</v>
      </c>
      <c r="H43" s="17" t="s">
        <v>16</v>
      </c>
      <c r="I43" s="21" t="s">
        <v>16</v>
      </c>
      <c r="J43" s="17" t="s">
        <v>28</v>
      </c>
    </row>
    <row r="44" spans="1:10" ht="30" customHeight="1" x14ac:dyDescent="0.25">
      <c r="A44" s="16" t="s">
        <v>51</v>
      </c>
      <c r="B44" s="16" t="s">
        <v>27</v>
      </c>
      <c r="C44" s="16" t="s">
        <v>63</v>
      </c>
      <c r="D44" s="22">
        <v>45748</v>
      </c>
      <c r="E44" s="22">
        <v>45751</v>
      </c>
      <c r="F44" s="23">
        <v>3983.02</v>
      </c>
      <c r="G44" s="16" t="s">
        <v>16</v>
      </c>
      <c r="H44" s="16" t="s">
        <v>16</v>
      </c>
      <c r="I44" s="24" t="s">
        <v>16</v>
      </c>
      <c r="J44" s="16" t="s">
        <v>28</v>
      </c>
    </row>
    <row r="45" spans="1:10" ht="30" customHeight="1" x14ac:dyDescent="0.25">
      <c r="A45" s="12" t="s">
        <v>35</v>
      </c>
      <c r="B45" s="16" t="s">
        <v>64</v>
      </c>
      <c r="C45" s="25" t="s">
        <v>65</v>
      </c>
      <c r="D45" s="22">
        <v>45748</v>
      </c>
      <c r="E45" s="22">
        <v>45775</v>
      </c>
      <c r="F45" s="23">
        <v>2605.12</v>
      </c>
      <c r="G45" s="16" t="s">
        <v>16</v>
      </c>
      <c r="H45" s="16" t="s">
        <v>16</v>
      </c>
      <c r="I45" s="16" t="s">
        <v>16</v>
      </c>
      <c r="J45" s="16" t="s">
        <v>28</v>
      </c>
    </row>
    <row r="46" spans="1:10" ht="30" customHeight="1" x14ac:dyDescent="0.25">
      <c r="A46" s="12" t="s">
        <v>52</v>
      </c>
      <c r="B46" s="16" t="s">
        <v>66</v>
      </c>
      <c r="C46" s="16" t="s">
        <v>67</v>
      </c>
      <c r="D46" s="22">
        <v>45755</v>
      </c>
      <c r="E46" s="22">
        <v>45769</v>
      </c>
      <c r="F46" s="23">
        <v>1688.23</v>
      </c>
      <c r="G46" s="16" t="s">
        <v>16</v>
      </c>
      <c r="H46" s="16" t="s">
        <v>16</v>
      </c>
      <c r="I46" s="16" t="s">
        <v>16</v>
      </c>
      <c r="J46" s="16" t="s">
        <v>28</v>
      </c>
    </row>
    <row r="47" spans="1:10" ht="30" customHeight="1" x14ac:dyDescent="0.25">
      <c r="A47" s="26" t="s">
        <v>68</v>
      </c>
      <c r="B47" s="7" t="s">
        <v>66</v>
      </c>
      <c r="C47" s="7" t="s">
        <v>69</v>
      </c>
      <c r="D47" s="8">
        <v>45750</v>
      </c>
      <c r="E47" s="7" t="s">
        <v>16</v>
      </c>
      <c r="F47" s="9">
        <v>821.39</v>
      </c>
      <c r="G47" s="7" t="s">
        <v>16</v>
      </c>
      <c r="H47" s="7" t="s">
        <v>16</v>
      </c>
      <c r="I47" s="7" t="s">
        <v>16</v>
      </c>
      <c r="J47" s="7" t="s">
        <v>28</v>
      </c>
    </row>
    <row r="48" spans="1:10" ht="30" customHeight="1" x14ac:dyDescent="0.25">
      <c r="A48" s="7" t="s">
        <v>70</v>
      </c>
      <c r="B48" s="7" t="s">
        <v>66</v>
      </c>
      <c r="C48" s="27" t="s">
        <v>71</v>
      </c>
      <c r="D48" s="8">
        <v>45748</v>
      </c>
      <c r="E48" s="8">
        <v>45771</v>
      </c>
      <c r="F48" s="9">
        <v>2448.64</v>
      </c>
      <c r="G48" s="7" t="s">
        <v>16</v>
      </c>
      <c r="H48" s="7" t="s">
        <v>16</v>
      </c>
      <c r="I48" s="7" t="s">
        <v>16</v>
      </c>
      <c r="J48" s="7" t="s">
        <v>28</v>
      </c>
    </row>
    <row r="49" spans="1:10" ht="30" customHeight="1" x14ac:dyDescent="0.25">
      <c r="A49" s="7" t="s">
        <v>43</v>
      </c>
      <c r="B49" s="7" t="s">
        <v>66</v>
      </c>
      <c r="C49" s="7" t="s">
        <v>72</v>
      </c>
      <c r="D49" s="8">
        <v>45748</v>
      </c>
      <c r="E49" s="7" t="s">
        <v>16</v>
      </c>
      <c r="F49" s="9">
        <v>585.16999999999996</v>
      </c>
      <c r="G49" s="7" t="s">
        <v>16</v>
      </c>
      <c r="H49" s="7" t="s">
        <v>16</v>
      </c>
      <c r="I49" s="7" t="s">
        <v>16</v>
      </c>
      <c r="J49" s="7" t="s">
        <v>28</v>
      </c>
    </row>
    <row r="50" spans="1:10" ht="30" customHeight="1" x14ac:dyDescent="0.25">
      <c r="A50" s="26" t="s">
        <v>73</v>
      </c>
      <c r="B50" s="7" t="s">
        <v>66</v>
      </c>
      <c r="C50" s="7" t="s">
        <v>74</v>
      </c>
      <c r="D50" s="8">
        <v>45753</v>
      </c>
      <c r="E50" s="7" t="s">
        <v>16</v>
      </c>
      <c r="F50" s="9">
        <v>1523.29</v>
      </c>
      <c r="G50" s="7" t="s">
        <v>16</v>
      </c>
      <c r="H50" s="7" t="s">
        <v>16</v>
      </c>
      <c r="I50" s="7" t="s">
        <v>16</v>
      </c>
      <c r="J50" s="7" t="s">
        <v>28</v>
      </c>
    </row>
    <row r="51" spans="1:10" ht="30" customHeight="1" x14ac:dyDescent="0.25">
      <c r="A51" s="28" t="s">
        <v>75</v>
      </c>
      <c r="B51" s="17" t="s">
        <v>76</v>
      </c>
      <c r="C51" s="18" t="s">
        <v>77</v>
      </c>
      <c r="D51" s="19">
        <v>45750</v>
      </c>
      <c r="E51" s="19">
        <v>45760</v>
      </c>
      <c r="F51" s="20">
        <v>1678.78</v>
      </c>
      <c r="G51" s="17" t="s">
        <v>16</v>
      </c>
      <c r="H51" s="17" t="s">
        <v>16</v>
      </c>
      <c r="I51" s="17" t="s">
        <v>16</v>
      </c>
      <c r="J51" s="17" t="s">
        <v>28</v>
      </c>
    </row>
    <row r="52" spans="1:10" ht="30" customHeight="1" x14ac:dyDescent="0.25">
      <c r="A52" s="28" t="s">
        <v>43</v>
      </c>
      <c r="B52" s="28" t="s">
        <v>78</v>
      </c>
      <c r="C52" s="28" t="s">
        <v>79</v>
      </c>
      <c r="D52" s="29">
        <v>45765</v>
      </c>
      <c r="E52" s="17" t="s">
        <v>16</v>
      </c>
      <c r="F52" s="30">
        <v>1068.8699999999999</v>
      </c>
      <c r="G52" s="17" t="s">
        <v>16</v>
      </c>
      <c r="H52" s="17" t="s">
        <v>16</v>
      </c>
      <c r="I52" s="17" t="s">
        <v>16</v>
      </c>
      <c r="J52" s="18" t="s">
        <v>80</v>
      </c>
    </row>
    <row r="53" spans="1:10" ht="30" customHeight="1" x14ac:dyDescent="0.25">
      <c r="A53" s="17" t="s">
        <v>48</v>
      </c>
      <c r="B53" s="17" t="s">
        <v>30</v>
      </c>
      <c r="C53" s="17" t="s">
        <v>81</v>
      </c>
      <c r="D53" s="19">
        <v>45764</v>
      </c>
      <c r="E53" s="19">
        <v>45768</v>
      </c>
      <c r="F53" s="20">
        <v>4645.3</v>
      </c>
      <c r="G53" s="17" t="s">
        <v>16</v>
      </c>
      <c r="H53" s="17" t="s">
        <v>16</v>
      </c>
      <c r="I53" s="17" t="s">
        <v>16</v>
      </c>
      <c r="J53" s="17" t="s">
        <v>28</v>
      </c>
    </row>
    <row r="54" spans="1:10" ht="30" customHeight="1" x14ac:dyDescent="0.25">
      <c r="A54" s="17" t="s">
        <v>82</v>
      </c>
      <c r="B54" s="17" t="s">
        <v>64</v>
      </c>
      <c r="C54" s="17" t="s">
        <v>83</v>
      </c>
      <c r="D54" s="19">
        <v>45771</v>
      </c>
      <c r="E54" s="19">
        <v>45772</v>
      </c>
      <c r="F54" s="20">
        <v>427.55</v>
      </c>
      <c r="G54" s="17" t="s">
        <v>16</v>
      </c>
      <c r="H54" s="17" t="s">
        <v>16</v>
      </c>
      <c r="I54" s="17" t="s">
        <v>16</v>
      </c>
      <c r="J54" s="17" t="s">
        <v>28</v>
      </c>
    </row>
    <row r="55" spans="1:10" ht="30" customHeight="1" x14ac:dyDescent="0.25">
      <c r="A55" s="17" t="s">
        <v>46</v>
      </c>
      <c r="B55" s="17" t="s">
        <v>84</v>
      </c>
      <c r="C55" s="18" t="s">
        <v>85</v>
      </c>
      <c r="D55" s="19">
        <v>45754</v>
      </c>
      <c r="E55" s="19">
        <v>45777</v>
      </c>
      <c r="F55" s="20">
        <v>3880.48</v>
      </c>
      <c r="G55" s="17" t="s">
        <v>16</v>
      </c>
      <c r="H55" s="17" t="s">
        <v>16</v>
      </c>
      <c r="I55" s="17" t="s">
        <v>16</v>
      </c>
      <c r="J55" s="17" t="s">
        <v>28</v>
      </c>
    </row>
    <row r="56" spans="1:10" ht="30" customHeight="1" x14ac:dyDescent="0.25">
      <c r="A56" s="17" t="s">
        <v>86</v>
      </c>
      <c r="B56" s="17" t="s">
        <v>87</v>
      </c>
      <c r="C56" s="17" t="s">
        <v>88</v>
      </c>
      <c r="D56" s="19">
        <v>45755</v>
      </c>
      <c r="E56" s="19">
        <v>45756</v>
      </c>
      <c r="F56" s="20">
        <v>1134.56</v>
      </c>
      <c r="G56" s="17" t="s">
        <v>16</v>
      </c>
      <c r="H56" s="17" t="s">
        <v>16</v>
      </c>
      <c r="I56" s="17" t="s">
        <v>16</v>
      </c>
      <c r="J56" s="17" t="s">
        <v>28</v>
      </c>
    </row>
    <row r="57" spans="1:10" ht="30" customHeight="1" x14ac:dyDescent="0.25">
      <c r="A57" s="28" t="s">
        <v>89</v>
      </c>
      <c r="B57" s="28" t="s">
        <v>90</v>
      </c>
      <c r="C57" s="28" t="s">
        <v>91</v>
      </c>
      <c r="D57" s="29">
        <v>45758</v>
      </c>
      <c r="E57" s="28" t="s">
        <v>16</v>
      </c>
      <c r="F57" s="30">
        <v>750.86</v>
      </c>
      <c r="G57" s="29" t="s">
        <v>16</v>
      </c>
      <c r="H57" s="28" t="s">
        <v>16</v>
      </c>
      <c r="I57" s="31" t="s">
        <v>16</v>
      </c>
      <c r="J57" s="28" t="s">
        <v>92</v>
      </c>
    </row>
    <row r="58" spans="1:10" ht="30" customHeight="1" x14ac:dyDescent="0.25">
      <c r="A58" s="17" t="s">
        <v>34</v>
      </c>
      <c r="B58" s="17" t="s">
        <v>84</v>
      </c>
      <c r="C58" s="17" t="s">
        <v>93</v>
      </c>
      <c r="D58" s="19">
        <v>45751</v>
      </c>
      <c r="E58" s="17" t="s">
        <v>16</v>
      </c>
      <c r="F58" s="20">
        <v>1598.14</v>
      </c>
      <c r="G58" s="17" t="s">
        <v>16</v>
      </c>
      <c r="H58" s="17" t="s">
        <v>16</v>
      </c>
      <c r="I58" s="17" t="s">
        <v>16</v>
      </c>
      <c r="J58" s="17" t="s">
        <v>28</v>
      </c>
    </row>
    <row r="59" spans="1:10" ht="30" customHeight="1" x14ac:dyDescent="0.25">
      <c r="A59" s="17" t="s">
        <v>94</v>
      </c>
      <c r="B59" s="18" t="s">
        <v>95</v>
      </c>
      <c r="C59" s="17" t="s">
        <v>96</v>
      </c>
      <c r="D59" s="19">
        <v>45752</v>
      </c>
      <c r="E59" s="17" t="s">
        <v>16</v>
      </c>
      <c r="F59" s="20">
        <v>818.46</v>
      </c>
      <c r="G59" s="17" t="s">
        <v>16</v>
      </c>
      <c r="H59" s="17" t="s">
        <v>16</v>
      </c>
      <c r="I59" s="17" t="s">
        <v>16</v>
      </c>
      <c r="J59" s="18" t="s">
        <v>97</v>
      </c>
    </row>
    <row r="60" spans="1:10" ht="30" customHeight="1" x14ac:dyDescent="0.25">
      <c r="A60" s="17" t="s">
        <v>98</v>
      </c>
      <c r="B60" s="18" t="s">
        <v>95</v>
      </c>
      <c r="C60" s="17" t="s">
        <v>96</v>
      </c>
      <c r="D60" s="19">
        <v>45752</v>
      </c>
      <c r="E60" s="17" t="s">
        <v>16</v>
      </c>
      <c r="F60" s="20">
        <v>818.46</v>
      </c>
      <c r="G60" s="17" t="s">
        <v>16</v>
      </c>
      <c r="H60" s="17" t="s">
        <v>16</v>
      </c>
      <c r="I60" s="17" t="s">
        <v>16</v>
      </c>
      <c r="J60" s="18" t="s">
        <v>97</v>
      </c>
    </row>
    <row r="61" spans="1:10" ht="30" customHeight="1" x14ac:dyDescent="0.25">
      <c r="A61" s="16" t="s">
        <v>99</v>
      </c>
      <c r="B61" s="25" t="s">
        <v>100</v>
      </c>
      <c r="C61" s="16" t="s">
        <v>101</v>
      </c>
      <c r="D61" s="22">
        <v>45759</v>
      </c>
      <c r="E61" s="16" t="s">
        <v>16</v>
      </c>
      <c r="F61" s="23">
        <v>700.11</v>
      </c>
      <c r="G61" s="16" t="s">
        <v>102</v>
      </c>
      <c r="H61" s="16">
        <v>7.5</v>
      </c>
      <c r="I61" s="24">
        <v>3750</v>
      </c>
      <c r="J61" s="25" t="s">
        <v>97</v>
      </c>
    </row>
    <row r="62" spans="1:10" ht="30" customHeight="1" x14ac:dyDescent="0.25">
      <c r="A62" s="17" t="s">
        <v>103</v>
      </c>
      <c r="B62" s="17" t="s">
        <v>104</v>
      </c>
      <c r="C62" s="17" t="s">
        <v>96</v>
      </c>
      <c r="D62" s="19">
        <v>45752</v>
      </c>
      <c r="E62" s="17" t="s">
        <v>16</v>
      </c>
      <c r="F62" s="20">
        <v>818.46</v>
      </c>
      <c r="G62" s="17" t="s">
        <v>16</v>
      </c>
      <c r="H62" s="17" t="s">
        <v>16</v>
      </c>
      <c r="I62" s="17" t="s">
        <v>16</v>
      </c>
      <c r="J62" s="18" t="s">
        <v>97</v>
      </c>
    </row>
    <row r="63" spans="1:10" ht="30" customHeight="1" x14ac:dyDescent="0.25">
      <c r="A63" s="17" t="s">
        <v>103</v>
      </c>
      <c r="B63" s="17" t="s">
        <v>104</v>
      </c>
      <c r="C63" s="17" t="s">
        <v>101</v>
      </c>
      <c r="D63" s="19">
        <v>45759</v>
      </c>
      <c r="E63" s="17" t="s">
        <v>16</v>
      </c>
      <c r="F63" s="20">
        <v>825.95</v>
      </c>
      <c r="G63" s="17" t="s">
        <v>102</v>
      </c>
      <c r="H63" s="17">
        <v>7.5</v>
      </c>
      <c r="I63" s="21">
        <v>8296.5</v>
      </c>
      <c r="J63" s="18" t="s">
        <v>97</v>
      </c>
    </row>
    <row r="64" spans="1:10" ht="30" customHeight="1" x14ac:dyDescent="0.25">
      <c r="A64" s="17" t="s">
        <v>105</v>
      </c>
      <c r="B64" s="18" t="s">
        <v>106</v>
      </c>
      <c r="C64" s="17" t="s">
        <v>96</v>
      </c>
      <c r="D64" s="19">
        <v>45752</v>
      </c>
      <c r="E64" s="17" t="s">
        <v>16</v>
      </c>
      <c r="F64" s="20">
        <v>818.46</v>
      </c>
      <c r="G64" s="17" t="s">
        <v>16</v>
      </c>
      <c r="H64" s="17" t="s">
        <v>16</v>
      </c>
      <c r="I64" s="17" t="s">
        <v>16</v>
      </c>
      <c r="J64" s="18" t="s">
        <v>97</v>
      </c>
    </row>
    <row r="65" spans="1:23" ht="30" customHeight="1" x14ac:dyDescent="0.25">
      <c r="A65" s="17" t="s">
        <v>59</v>
      </c>
      <c r="B65" s="17" t="s">
        <v>84</v>
      </c>
      <c r="C65" s="17" t="s">
        <v>88</v>
      </c>
      <c r="D65" s="19">
        <v>45755</v>
      </c>
      <c r="E65" s="19">
        <v>45757</v>
      </c>
      <c r="F65" s="20">
        <v>1578.96</v>
      </c>
      <c r="G65" s="17" t="s">
        <v>16</v>
      </c>
      <c r="H65" s="17" t="s">
        <v>16</v>
      </c>
      <c r="I65" s="17" t="s">
        <v>16</v>
      </c>
      <c r="J65" s="17" t="s">
        <v>28</v>
      </c>
    </row>
    <row r="66" spans="1:23" ht="30" customHeight="1" x14ac:dyDescent="0.25">
      <c r="A66" s="17" t="s">
        <v>40</v>
      </c>
      <c r="B66" s="17" t="s">
        <v>84</v>
      </c>
      <c r="C66" s="18" t="s">
        <v>107</v>
      </c>
      <c r="D66" s="19">
        <v>45754</v>
      </c>
      <c r="E66" s="19">
        <v>45777</v>
      </c>
      <c r="F66" s="20">
        <v>1112.42</v>
      </c>
      <c r="G66" s="17" t="s">
        <v>16</v>
      </c>
      <c r="H66" s="17" t="s">
        <v>16</v>
      </c>
      <c r="I66" s="17" t="s">
        <v>16</v>
      </c>
      <c r="J66" s="17" t="s">
        <v>28</v>
      </c>
    </row>
    <row r="67" spans="1:23" ht="30" customHeight="1" x14ac:dyDescent="0.25">
      <c r="A67" s="61" t="s">
        <v>108</v>
      </c>
      <c r="B67" s="61" t="s">
        <v>84</v>
      </c>
      <c r="C67" s="62" t="s">
        <v>109</v>
      </c>
      <c r="D67" s="63">
        <v>45769</v>
      </c>
      <c r="E67" s="63" t="s">
        <v>110</v>
      </c>
      <c r="F67" s="64">
        <v>3304.98</v>
      </c>
      <c r="G67" s="61" t="s">
        <v>16</v>
      </c>
      <c r="H67" s="61" t="s">
        <v>16</v>
      </c>
      <c r="I67" s="61" t="s">
        <v>16</v>
      </c>
      <c r="J67" s="61" t="s">
        <v>28</v>
      </c>
    </row>
    <row r="68" spans="1:23" ht="30" customHeight="1" x14ac:dyDescent="0.25">
      <c r="A68" s="61" t="s">
        <v>31</v>
      </c>
      <c r="B68" s="64" t="s">
        <v>84</v>
      </c>
      <c r="C68" s="64" t="s">
        <v>111</v>
      </c>
      <c r="D68" s="63">
        <v>45751</v>
      </c>
      <c r="E68" s="63">
        <v>45767</v>
      </c>
      <c r="F68" s="64">
        <v>1792.54</v>
      </c>
      <c r="G68" s="61" t="s">
        <v>16</v>
      </c>
      <c r="H68" s="61" t="s">
        <v>16</v>
      </c>
      <c r="I68" s="61" t="s">
        <v>16</v>
      </c>
      <c r="J68" s="61" t="s">
        <v>28</v>
      </c>
      <c r="K68" s="32"/>
    </row>
    <row r="69" spans="1:23" ht="30" customHeight="1" x14ac:dyDescent="0.25">
      <c r="A69" s="53" t="s">
        <v>112</v>
      </c>
      <c r="B69" s="65" t="s">
        <v>113</v>
      </c>
      <c r="C69" s="53" t="s">
        <v>63</v>
      </c>
      <c r="D69" s="54" t="s">
        <v>114</v>
      </c>
      <c r="E69" s="54">
        <v>45749</v>
      </c>
      <c r="F69" s="55">
        <v>2118.6799999999998</v>
      </c>
      <c r="G69" s="54" t="s">
        <v>115</v>
      </c>
      <c r="H69" s="53">
        <v>1.5</v>
      </c>
      <c r="I69" s="56">
        <v>1623.52</v>
      </c>
      <c r="J69" s="66" t="s">
        <v>116</v>
      </c>
      <c r="K69" s="32"/>
    </row>
    <row r="70" spans="1:23" ht="30" customHeight="1" x14ac:dyDescent="0.25">
      <c r="A70" s="61" t="s">
        <v>73</v>
      </c>
      <c r="B70" s="61" t="s">
        <v>84</v>
      </c>
      <c r="C70" s="62" t="s">
        <v>117</v>
      </c>
      <c r="D70" s="63">
        <v>45748</v>
      </c>
      <c r="E70" s="63">
        <v>45750</v>
      </c>
      <c r="F70" s="64">
        <v>3277.08</v>
      </c>
      <c r="G70" s="63" t="s">
        <v>118</v>
      </c>
      <c r="H70" s="61">
        <v>2.5</v>
      </c>
      <c r="I70" s="67">
        <v>2765.5</v>
      </c>
      <c r="J70" s="61" t="s">
        <v>119</v>
      </c>
      <c r="K70" s="32"/>
      <c r="L70" s="32"/>
      <c r="M70" s="32"/>
      <c r="N70" s="32"/>
      <c r="O70" s="32"/>
      <c r="P70" s="32"/>
      <c r="Q70" s="32"/>
      <c r="R70" s="32"/>
      <c r="S70" s="32"/>
      <c r="T70" s="32"/>
      <c r="U70" s="32"/>
      <c r="V70" s="32"/>
      <c r="W70" s="32"/>
    </row>
    <row r="71" spans="1:23" ht="30" customHeight="1" x14ac:dyDescent="0.25">
      <c r="A71" s="68" t="s">
        <v>120</v>
      </c>
      <c r="B71" s="68" t="s">
        <v>121</v>
      </c>
      <c r="C71" s="68" t="s">
        <v>63</v>
      </c>
      <c r="D71" s="69">
        <v>45748</v>
      </c>
      <c r="E71" s="69">
        <v>45749</v>
      </c>
      <c r="F71" s="70">
        <v>2118.6799999999998</v>
      </c>
      <c r="G71" s="69" t="s">
        <v>115</v>
      </c>
      <c r="H71" s="68">
        <v>1.5</v>
      </c>
      <c r="I71" s="71">
        <v>1659.3</v>
      </c>
      <c r="J71" s="72" t="s">
        <v>122</v>
      </c>
      <c r="K71" s="32"/>
    </row>
    <row r="72" spans="1:23" ht="30" customHeight="1" x14ac:dyDescent="0.25">
      <c r="A72" s="73" t="s">
        <v>123</v>
      </c>
      <c r="B72" s="73" t="s">
        <v>27</v>
      </c>
      <c r="C72" s="73" t="s">
        <v>124</v>
      </c>
      <c r="D72" s="74">
        <v>45750</v>
      </c>
      <c r="E72" s="74">
        <v>45752</v>
      </c>
      <c r="F72" s="75">
        <v>1488.43</v>
      </c>
      <c r="G72" s="74" t="s">
        <v>125</v>
      </c>
      <c r="H72" s="73">
        <v>2.5</v>
      </c>
      <c r="I72" s="76">
        <v>2765.5</v>
      </c>
      <c r="J72" s="77" t="s">
        <v>126</v>
      </c>
      <c r="K72" s="32" t="s">
        <v>127</v>
      </c>
    </row>
    <row r="73" spans="1:23" ht="30" customHeight="1" x14ac:dyDescent="0.25">
      <c r="A73" s="73" t="s">
        <v>128</v>
      </c>
      <c r="B73" s="73" t="s">
        <v>129</v>
      </c>
      <c r="C73" s="73" t="s">
        <v>130</v>
      </c>
      <c r="D73" s="74">
        <v>45748</v>
      </c>
      <c r="E73" s="74">
        <v>45748</v>
      </c>
      <c r="F73" s="75">
        <v>1412.37</v>
      </c>
      <c r="G73" s="74" t="s">
        <v>131</v>
      </c>
      <c r="H73" s="73">
        <v>0.5</v>
      </c>
      <c r="I73" s="76">
        <v>553.1</v>
      </c>
      <c r="J73" s="73" t="s">
        <v>132</v>
      </c>
      <c r="K73" s="32" t="s">
        <v>127</v>
      </c>
    </row>
    <row r="74" spans="1:23" ht="30" customHeight="1" x14ac:dyDescent="0.25">
      <c r="A74" s="73" t="s">
        <v>133</v>
      </c>
      <c r="B74" s="73" t="s">
        <v>134</v>
      </c>
      <c r="C74" s="73" t="s">
        <v>130</v>
      </c>
      <c r="D74" s="74">
        <v>45748</v>
      </c>
      <c r="E74" s="74">
        <v>45748</v>
      </c>
      <c r="F74" s="75">
        <v>1412.37</v>
      </c>
      <c r="G74" s="74" t="s">
        <v>131</v>
      </c>
      <c r="H74" s="73">
        <v>0.5</v>
      </c>
      <c r="I74" s="76">
        <v>553.1</v>
      </c>
      <c r="J74" s="77" t="s">
        <v>135</v>
      </c>
    </row>
    <row r="75" spans="1:23" ht="30" customHeight="1" x14ac:dyDescent="0.25">
      <c r="A75" s="78" t="s">
        <v>136</v>
      </c>
      <c r="B75" s="78" t="s">
        <v>84</v>
      </c>
      <c r="C75" s="79" t="s">
        <v>137</v>
      </c>
      <c r="D75" s="80">
        <v>45761</v>
      </c>
      <c r="E75" s="80">
        <v>45777</v>
      </c>
      <c r="F75" s="81">
        <v>3720</v>
      </c>
      <c r="G75" s="78" t="s">
        <v>16</v>
      </c>
      <c r="H75" s="78" t="s">
        <v>16</v>
      </c>
      <c r="I75" s="78" t="s">
        <v>16</v>
      </c>
      <c r="J75" s="78" t="s">
        <v>28</v>
      </c>
    </row>
    <row r="76" spans="1:23" ht="30" customHeight="1" x14ac:dyDescent="0.25">
      <c r="A76" s="78" t="s">
        <v>18</v>
      </c>
      <c r="B76" s="78" t="s">
        <v>64</v>
      </c>
      <c r="C76" s="78" t="s">
        <v>138</v>
      </c>
      <c r="D76" s="80">
        <v>45756</v>
      </c>
      <c r="E76" s="78" t="s">
        <v>16</v>
      </c>
      <c r="F76" s="81">
        <v>296.62</v>
      </c>
      <c r="G76" s="78" t="s">
        <v>16</v>
      </c>
      <c r="H76" s="78" t="s">
        <v>16</v>
      </c>
      <c r="I76" s="78" t="s">
        <v>16</v>
      </c>
      <c r="J76" s="82" t="s">
        <v>28</v>
      </c>
    </row>
    <row r="77" spans="1:23" ht="30" customHeight="1" x14ac:dyDescent="0.25">
      <c r="A77" s="78" t="s">
        <v>86</v>
      </c>
      <c r="B77" s="78" t="s">
        <v>139</v>
      </c>
      <c r="C77" s="78" t="s">
        <v>88</v>
      </c>
      <c r="D77" s="80">
        <v>45748</v>
      </c>
      <c r="E77" s="80">
        <v>45749</v>
      </c>
      <c r="F77" s="81">
        <v>2100.8000000000002</v>
      </c>
      <c r="G77" s="78" t="s">
        <v>16</v>
      </c>
      <c r="H77" s="78" t="s">
        <v>16</v>
      </c>
      <c r="I77" s="78" t="s">
        <v>16</v>
      </c>
      <c r="J77" s="82" t="s">
        <v>28</v>
      </c>
    </row>
    <row r="78" spans="1:23" ht="30" customHeight="1" x14ac:dyDescent="0.25">
      <c r="A78" s="61" t="s">
        <v>140</v>
      </c>
      <c r="B78" s="63" t="s">
        <v>129</v>
      </c>
      <c r="C78" s="63" t="s">
        <v>141</v>
      </c>
      <c r="D78" s="63">
        <v>45777</v>
      </c>
      <c r="E78" s="61" t="s">
        <v>16</v>
      </c>
      <c r="F78" s="64">
        <v>682.06</v>
      </c>
      <c r="G78" s="61" t="s">
        <v>16</v>
      </c>
      <c r="H78" s="61" t="s">
        <v>16</v>
      </c>
      <c r="I78" s="61" t="s">
        <v>16</v>
      </c>
      <c r="J78" s="61" t="s">
        <v>28</v>
      </c>
    </row>
    <row r="79" spans="1:23" ht="30" customHeight="1" x14ac:dyDescent="0.25">
      <c r="A79" s="61" t="s">
        <v>140</v>
      </c>
      <c r="B79" s="63" t="s">
        <v>129</v>
      </c>
      <c r="C79" s="63" t="s">
        <v>141</v>
      </c>
      <c r="D79" s="63">
        <v>45763</v>
      </c>
      <c r="E79" s="61" t="s">
        <v>16</v>
      </c>
      <c r="F79" s="64">
        <v>1004.14</v>
      </c>
      <c r="G79" s="61" t="s">
        <v>16</v>
      </c>
      <c r="H79" s="61" t="s">
        <v>16</v>
      </c>
      <c r="I79" s="61" t="s">
        <v>16</v>
      </c>
      <c r="J79" s="61" t="s">
        <v>28</v>
      </c>
    </row>
    <row r="80" spans="1:23" ht="30" customHeight="1" x14ac:dyDescent="0.25">
      <c r="A80" s="61" t="s">
        <v>140</v>
      </c>
      <c r="B80" s="61" t="s">
        <v>129</v>
      </c>
      <c r="C80" s="61" t="s">
        <v>142</v>
      </c>
      <c r="D80" s="63">
        <v>45769</v>
      </c>
      <c r="E80" s="61" t="s">
        <v>16</v>
      </c>
      <c r="F80" s="64">
        <v>1729.38</v>
      </c>
      <c r="G80" s="61" t="s">
        <v>16</v>
      </c>
      <c r="H80" s="61" t="s">
        <v>16</v>
      </c>
      <c r="I80" s="61" t="s">
        <v>16</v>
      </c>
      <c r="J80" s="61" t="s">
        <v>28</v>
      </c>
    </row>
    <row r="81" spans="1:11" ht="30" customHeight="1" x14ac:dyDescent="0.25">
      <c r="A81" s="61" t="s">
        <v>140</v>
      </c>
      <c r="B81" s="61" t="s">
        <v>129</v>
      </c>
      <c r="C81" s="61" t="s">
        <v>142</v>
      </c>
      <c r="D81" s="63" t="s">
        <v>143</v>
      </c>
      <c r="E81" s="61" t="s">
        <v>16</v>
      </c>
      <c r="F81" s="64">
        <v>514.1</v>
      </c>
      <c r="G81" s="61" t="s">
        <v>16</v>
      </c>
      <c r="H81" s="61" t="s">
        <v>16</v>
      </c>
      <c r="I81" s="61" t="s">
        <v>16</v>
      </c>
      <c r="J81" s="61" t="s">
        <v>28</v>
      </c>
    </row>
    <row r="82" spans="1:11" ht="30" customHeight="1" x14ac:dyDescent="0.25">
      <c r="A82" s="61" t="s">
        <v>140</v>
      </c>
      <c r="B82" s="61" t="s">
        <v>129</v>
      </c>
      <c r="C82" s="61" t="s">
        <v>142</v>
      </c>
      <c r="D82" s="63">
        <v>45748</v>
      </c>
      <c r="E82" s="61" t="s">
        <v>16</v>
      </c>
      <c r="F82" s="64">
        <v>524.74</v>
      </c>
      <c r="G82" s="61" t="s">
        <v>16</v>
      </c>
      <c r="H82" s="61" t="s">
        <v>16</v>
      </c>
      <c r="I82" s="61" t="s">
        <v>16</v>
      </c>
      <c r="J82" s="61" t="s">
        <v>28</v>
      </c>
      <c r="K82" s="2" t="s">
        <v>127</v>
      </c>
    </row>
    <row r="83" spans="1:11" ht="30" customHeight="1" x14ac:dyDescent="0.25">
      <c r="A83" s="78" t="s">
        <v>144</v>
      </c>
      <c r="B83" s="78" t="s">
        <v>145</v>
      </c>
      <c r="C83" s="78" t="s">
        <v>146</v>
      </c>
      <c r="D83" s="80">
        <v>45753</v>
      </c>
      <c r="E83" s="80">
        <v>45755</v>
      </c>
      <c r="F83" s="81">
        <v>3042.57</v>
      </c>
      <c r="G83" s="80" t="s">
        <v>147</v>
      </c>
      <c r="H83" s="78">
        <v>2.5</v>
      </c>
      <c r="I83" s="83">
        <v>2614.5100000000002</v>
      </c>
      <c r="J83" s="79" t="s">
        <v>148</v>
      </c>
    </row>
    <row r="84" spans="1:11" ht="30" customHeight="1" x14ac:dyDescent="0.25">
      <c r="A84" s="73" t="s">
        <v>149</v>
      </c>
      <c r="B84" s="74" t="s">
        <v>129</v>
      </c>
      <c r="C84" s="73" t="s">
        <v>150</v>
      </c>
      <c r="D84" s="74">
        <v>45754</v>
      </c>
      <c r="E84" s="74">
        <v>45756</v>
      </c>
      <c r="F84" s="75">
        <v>2135.12</v>
      </c>
      <c r="G84" s="73" t="s">
        <v>16</v>
      </c>
      <c r="H84" s="73" t="s">
        <v>16</v>
      </c>
      <c r="I84" s="73" t="s">
        <v>16</v>
      </c>
      <c r="J84" s="73" t="s">
        <v>28</v>
      </c>
    </row>
    <row r="85" spans="1:11" ht="30" customHeight="1" x14ac:dyDescent="0.25">
      <c r="A85" s="73" t="s">
        <v>44</v>
      </c>
      <c r="B85" s="73" t="s">
        <v>27</v>
      </c>
      <c r="C85" s="73" t="s">
        <v>81</v>
      </c>
      <c r="D85" s="74">
        <v>45763</v>
      </c>
      <c r="E85" s="74">
        <v>45768</v>
      </c>
      <c r="F85" s="75">
        <v>4387.3500000000004</v>
      </c>
      <c r="G85" s="73" t="s">
        <v>16</v>
      </c>
      <c r="H85" s="73" t="s">
        <v>16</v>
      </c>
      <c r="I85" s="73" t="s">
        <v>16</v>
      </c>
      <c r="J85" s="73" t="s">
        <v>28</v>
      </c>
    </row>
    <row r="86" spans="1:11" ht="30" customHeight="1" x14ac:dyDescent="0.25">
      <c r="A86" s="73" t="s">
        <v>151</v>
      </c>
      <c r="B86" s="73" t="s">
        <v>27</v>
      </c>
      <c r="C86" s="74" t="s">
        <v>152</v>
      </c>
      <c r="D86" s="74">
        <v>45752</v>
      </c>
      <c r="E86" s="73" t="s">
        <v>16</v>
      </c>
      <c r="F86" s="75">
        <v>1972.14</v>
      </c>
      <c r="G86" s="73" t="s">
        <v>16</v>
      </c>
      <c r="H86" s="73" t="s">
        <v>16</v>
      </c>
      <c r="I86" s="73" t="s">
        <v>16</v>
      </c>
      <c r="J86" s="73" t="s">
        <v>28</v>
      </c>
      <c r="K86" s="2" t="s">
        <v>127</v>
      </c>
    </row>
    <row r="87" spans="1:11" ht="30" customHeight="1" x14ac:dyDescent="0.25">
      <c r="A87" s="73" t="s">
        <v>153</v>
      </c>
      <c r="B87" s="74" t="s">
        <v>87</v>
      </c>
      <c r="C87" s="75" t="s">
        <v>154</v>
      </c>
      <c r="D87" s="74">
        <v>45748</v>
      </c>
      <c r="E87" s="74">
        <v>45748</v>
      </c>
      <c r="F87" s="75">
        <v>4185.6400000000003</v>
      </c>
      <c r="G87" s="80">
        <v>45748</v>
      </c>
      <c r="H87" s="73">
        <v>0.5</v>
      </c>
      <c r="I87" s="76">
        <v>553.1</v>
      </c>
      <c r="J87" s="77" t="s">
        <v>155</v>
      </c>
      <c r="K87" s="2" t="s">
        <v>127</v>
      </c>
    </row>
    <row r="88" spans="1:11" ht="30" customHeight="1" x14ac:dyDescent="0.25">
      <c r="A88" s="73" t="s">
        <v>156</v>
      </c>
      <c r="B88" s="73" t="s">
        <v>157</v>
      </c>
      <c r="C88" s="73" t="s">
        <v>16</v>
      </c>
      <c r="D88" s="73" t="s">
        <v>16</v>
      </c>
      <c r="E88" s="73" t="s">
        <v>16</v>
      </c>
      <c r="F88" s="73" t="s">
        <v>16</v>
      </c>
      <c r="G88" s="74" t="s">
        <v>158</v>
      </c>
      <c r="H88" s="73">
        <v>3.5</v>
      </c>
      <c r="I88" s="76">
        <v>2348.16</v>
      </c>
      <c r="J88" s="77" t="s">
        <v>159</v>
      </c>
      <c r="K88" s="2" t="s">
        <v>127</v>
      </c>
    </row>
    <row r="89" spans="1:11" ht="30" customHeight="1" x14ac:dyDescent="0.25">
      <c r="A89" s="73" t="s">
        <v>160</v>
      </c>
      <c r="B89" s="77" t="s">
        <v>161</v>
      </c>
      <c r="C89" s="74" t="s">
        <v>162</v>
      </c>
      <c r="D89" s="74">
        <v>45748</v>
      </c>
      <c r="E89" s="74">
        <v>45751</v>
      </c>
      <c r="F89" s="75">
        <v>2509.63</v>
      </c>
      <c r="G89" s="74" t="s">
        <v>158</v>
      </c>
      <c r="H89" s="73">
        <v>3.5</v>
      </c>
      <c r="I89" s="76">
        <v>3871.7</v>
      </c>
      <c r="J89" s="77" t="s">
        <v>163</v>
      </c>
    </row>
    <row r="90" spans="1:11" ht="30" customHeight="1" x14ac:dyDescent="0.25">
      <c r="A90" s="73" t="s">
        <v>43</v>
      </c>
      <c r="B90" s="73" t="s">
        <v>78</v>
      </c>
      <c r="C90" s="74" t="s">
        <v>62</v>
      </c>
      <c r="D90" s="74" t="s">
        <v>164</v>
      </c>
      <c r="E90" s="73" t="s">
        <v>16</v>
      </c>
      <c r="F90" s="75">
        <v>687.31</v>
      </c>
      <c r="G90" s="73" t="s">
        <v>16</v>
      </c>
      <c r="H90" s="73" t="s">
        <v>16</v>
      </c>
      <c r="I90" s="73" t="s">
        <v>16</v>
      </c>
      <c r="J90" s="73" t="s">
        <v>28</v>
      </c>
    </row>
    <row r="91" spans="1:11" ht="30" customHeight="1" x14ac:dyDescent="0.25">
      <c r="A91" s="73" t="s">
        <v>39</v>
      </c>
      <c r="B91" s="73" t="s">
        <v>27</v>
      </c>
      <c r="C91" s="73" t="s">
        <v>165</v>
      </c>
      <c r="D91" s="74">
        <v>45755</v>
      </c>
      <c r="E91" s="74">
        <v>45755</v>
      </c>
      <c r="F91" s="75">
        <v>2078.4299999999998</v>
      </c>
      <c r="G91" s="73" t="s">
        <v>16</v>
      </c>
      <c r="H91" s="73" t="s">
        <v>16</v>
      </c>
      <c r="I91" s="73" t="s">
        <v>16</v>
      </c>
      <c r="J91" s="73" t="s">
        <v>166</v>
      </c>
    </row>
    <row r="92" spans="1:11" ht="30" customHeight="1" x14ac:dyDescent="0.25">
      <c r="A92" s="73" t="s">
        <v>42</v>
      </c>
      <c r="B92" s="73" t="s">
        <v>64</v>
      </c>
      <c r="C92" s="77" t="s">
        <v>71</v>
      </c>
      <c r="D92" s="74">
        <v>45754</v>
      </c>
      <c r="E92" s="74">
        <v>45762</v>
      </c>
      <c r="F92" s="75">
        <v>3815.8</v>
      </c>
      <c r="G92" s="73" t="s">
        <v>16</v>
      </c>
      <c r="H92" s="73" t="s">
        <v>16</v>
      </c>
      <c r="I92" s="73" t="s">
        <v>16</v>
      </c>
      <c r="J92" s="73" t="s">
        <v>166</v>
      </c>
    </row>
    <row r="93" spans="1:11" ht="30" customHeight="1" x14ac:dyDescent="0.25">
      <c r="A93" s="73" t="s">
        <v>167</v>
      </c>
      <c r="B93" s="73" t="s">
        <v>168</v>
      </c>
      <c r="C93" s="73" t="s">
        <v>169</v>
      </c>
      <c r="D93" s="74">
        <v>45753</v>
      </c>
      <c r="E93" s="73" t="s">
        <v>16</v>
      </c>
      <c r="F93" s="75">
        <v>896.98</v>
      </c>
      <c r="G93" s="73" t="s">
        <v>16</v>
      </c>
      <c r="H93" s="73" t="s">
        <v>16</v>
      </c>
      <c r="I93" s="73" t="s">
        <v>16</v>
      </c>
      <c r="J93" s="73" t="s">
        <v>166</v>
      </c>
    </row>
    <row r="94" spans="1:11" ht="30" customHeight="1" x14ac:dyDescent="0.25">
      <c r="A94" s="73" t="s">
        <v>167</v>
      </c>
      <c r="B94" s="73" t="s">
        <v>168</v>
      </c>
      <c r="C94" s="73" t="s">
        <v>170</v>
      </c>
      <c r="D94" s="74">
        <v>45750</v>
      </c>
      <c r="E94" s="73" t="s">
        <v>16</v>
      </c>
      <c r="F94" s="75">
        <v>1369.34</v>
      </c>
      <c r="G94" s="73" t="s">
        <v>16</v>
      </c>
      <c r="H94" s="73" t="s">
        <v>16</v>
      </c>
      <c r="I94" s="73" t="s">
        <v>16</v>
      </c>
      <c r="J94" s="73" t="s">
        <v>28</v>
      </c>
    </row>
    <row r="95" spans="1:11" ht="30" customHeight="1" x14ac:dyDescent="0.25">
      <c r="A95" s="73" t="s">
        <v>171</v>
      </c>
      <c r="B95" s="73" t="s">
        <v>64</v>
      </c>
      <c r="C95" s="73" t="s">
        <v>172</v>
      </c>
      <c r="D95" s="74">
        <v>45748</v>
      </c>
      <c r="E95" s="74">
        <v>45751</v>
      </c>
      <c r="F95" s="75">
        <v>2302.8200000000002</v>
      </c>
      <c r="G95" s="73" t="s">
        <v>16</v>
      </c>
      <c r="H95" s="73" t="s">
        <v>16</v>
      </c>
      <c r="I95" s="73" t="s">
        <v>16</v>
      </c>
      <c r="J95" s="73" t="s">
        <v>28</v>
      </c>
    </row>
    <row r="96" spans="1:11" ht="30" customHeight="1" x14ac:dyDescent="0.25">
      <c r="A96" s="73" t="s">
        <v>54</v>
      </c>
      <c r="B96" s="74" t="s">
        <v>30</v>
      </c>
      <c r="C96" s="73" t="s">
        <v>173</v>
      </c>
      <c r="D96" s="74" t="s">
        <v>164</v>
      </c>
      <c r="E96" s="73" t="s">
        <v>16</v>
      </c>
      <c r="F96" s="75">
        <v>1351.74</v>
      </c>
      <c r="G96" s="73" t="s">
        <v>16</v>
      </c>
      <c r="H96" s="73" t="s">
        <v>16</v>
      </c>
      <c r="I96" s="73" t="s">
        <v>16</v>
      </c>
      <c r="J96" s="73" t="s">
        <v>28</v>
      </c>
    </row>
    <row r="97" spans="1:10" ht="30" customHeight="1" x14ac:dyDescent="0.25">
      <c r="A97" s="78" t="s">
        <v>174</v>
      </c>
      <c r="B97" s="78" t="s">
        <v>87</v>
      </c>
      <c r="C97" s="78" t="s">
        <v>175</v>
      </c>
      <c r="D97" s="80">
        <v>45753</v>
      </c>
      <c r="E97" s="80">
        <v>45759</v>
      </c>
      <c r="F97" s="81">
        <v>1384.81</v>
      </c>
      <c r="G97" s="80" t="s">
        <v>176</v>
      </c>
      <c r="H97" s="78">
        <v>6.5</v>
      </c>
      <c r="I97" s="83">
        <v>4977.8999999999996</v>
      </c>
      <c r="J97" s="79" t="s">
        <v>177</v>
      </c>
    </row>
    <row r="98" spans="1:10" ht="30" customHeight="1" x14ac:dyDescent="0.25">
      <c r="A98" s="78" t="s">
        <v>174</v>
      </c>
      <c r="B98" s="78" t="s">
        <v>87</v>
      </c>
      <c r="C98" s="78" t="s">
        <v>101</v>
      </c>
      <c r="D98" s="80">
        <v>45758</v>
      </c>
      <c r="E98" s="78" t="s">
        <v>16</v>
      </c>
      <c r="F98" s="81">
        <v>555.15</v>
      </c>
      <c r="G98" s="78" t="s">
        <v>16</v>
      </c>
      <c r="H98" s="78" t="s">
        <v>16</v>
      </c>
      <c r="I98" s="78" t="s">
        <v>16</v>
      </c>
      <c r="J98" s="79" t="s">
        <v>178</v>
      </c>
    </row>
    <row r="99" spans="1:10" ht="30" customHeight="1" x14ac:dyDescent="0.25">
      <c r="A99" s="73" t="s">
        <v>179</v>
      </c>
      <c r="B99" s="77" t="s">
        <v>180</v>
      </c>
      <c r="C99" s="73" t="s">
        <v>16</v>
      </c>
      <c r="D99" s="73" t="s">
        <v>16</v>
      </c>
      <c r="E99" s="73" t="s">
        <v>16</v>
      </c>
      <c r="F99" s="73" t="s">
        <v>16</v>
      </c>
      <c r="G99" s="74" t="s">
        <v>181</v>
      </c>
      <c r="H99" s="73">
        <v>2.5</v>
      </c>
      <c r="I99" s="76">
        <v>1665.67</v>
      </c>
      <c r="J99" s="77" t="s">
        <v>182</v>
      </c>
    </row>
    <row r="100" spans="1:10" ht="30" customHeight="1" x14ac:dyDescent="0.25">
      <c r="A100" s="73" t="s">
        <v>183</v>
      </c>
      <c r="B100" s="73" t="s">
        <v>184</v>
      </c>
      <c r="C100" s="73" t="s">
        <v>67</v>
      </c>
      <c r="D100" s="74">
        <v>45753</v>
      </c>
      <c r="E100" s="74">
        <v>45755</v>
      </c>
      <c r="F100" s="75">
        <v>2769.81</v>
      </c>
      <c r="G100" s="74" t="s">
        <v>147</v>
      </c>
      <c r="H100" s="73">
        <v>2.5</v>
      </c>
      <c r="I100" s="76">
        <v>2614.5100000000002</v>
      </c>
      <c r="J100" s="77" t="s">
        <v>185</v>
      </c>
    </row>
    <row r="101" spans="1:10" ht="30" customHeight="1" x14ac:dyDescent="0.25">
      <c r="A101" s="73" t="s">
        <v>186</v>
      </c>
      <c r="B101" s="73" t="s">
        <v>87</v>
      </c>
      <c r="C101" s="74" t="s">
        <v>162</v>
      </c>
      <c r="D101" s="74">
        <v>45753</v>
      </c>
      <c r="E101" s="74">
        <v>45756</v>
      </c>
      <c r="F101" s="75">
        <v>3399.31</v>
      </c>
      <c r="G101" s="74" t="s">
        <v>187</v>
      </c>
      <c r="H101" s="73">
        <v>3.5</v>
      </c>
      <c r="I101" s="76">
        <v>3871.7</v>
      </c>
      <c r="J101" s="73" t="s">
        <v>28</v>
      </c>
    </row>
    <row r="102" spans="1:10" ht="30" customHeight="1" x14ac:dyDescent="0.25">
      <c r="A102" s="73" t="s">
        <v>188</v>
      </c>
      <c r="B102" s="73" t="s">
        <v>189</v>
      </c>
      <c r="C102" s="73" t="s">
        <v>175</v>
      </c>
      <c r="D102" s="74">
        <v>45752</v>
      </c>
      <c r="E102" s="74">
        <v>45759</v>
      </c>
      <c r="F102" s="75">
        <v>1444.65</v>
      </c>
      <c r="G102" s="74" t="s">
        <v>190</v>
      </c>
      <c r="H102" s="73">
        <v>7.5</v>
      </c>
      <c r="I102" s="76">
        <v>3750</v>
      </c>
      <c r="J102" s="77" t="s">
        <v>191</v>
      </c>
    </row>
    <row r="103" spans="1:10" ht="30" customHeight="1" x14ac:dyDescent="0.25">
      <c r="A103" s="73" t="s">
        <v>54</v>
      </c>
      <c r="B103" s="73" t="s">
        <v>27</v>
      </c>
      <c r="C103" s="73" t="s">
        <v>192</v>
      </c>
      <c r="D103" s="74">
        <v>45768</v>
      </c>
      <c r="E103" s="74">
        <v>45771</v>
      </c>
      <c r="F103" s="75">
        <v>3132.33</v>
      </c>
      <c r="G103" s="73" t="s">
        <v>16</v>
      </c>
      <c r="H103" s="73" t="s">
        <v>16</v>
      </c>
      <c r="I103" s="73" t="s">
        <v>16</v>
      </c>
      <c r="J103" s="73" t="s">
        <v>28</v>
      </c>
    </row>
    <row r="104" spans="1:10" ht="30" customHeight="1" x14ac:dyDescent="0.25">
      <c r="A104" s="73" t="s">
        <v>193</v>
      </c>
      <c r="B104" s="73" t="s">
        <v>27</v>
      </c>
      <c r="C104" s="84" t="s">
        <v>194</v>
      </c>
      <c r="D104" s="74">
        <v>45761</v>
      </c>
      <c r="E104" s="74" t="s">
        <v>195</v>
      </c>
      <c r="F104" s="75">
        <v>5126.82</v>
      </c>
      <c r="G104" s="73" t="s">
        <v>16</v>
      </c>
      <c r="H104" s="73" t="s">
        <v>16</v>
      </c>
      <c r="I104" s="73" t="s">
        <v>16</v>
      </c>
      <c r="J104" s="73" t="s">
        <v>28</v>
      </c>
    </row>
    <row r="105" spans="1:10" ht="30" customHeight="1" x14ac:dyDescent="0.25">
      <c r="A105" s="85" t="s">
        <v>196</v>
      </c>
      <c r="B105" s="85" t="s">
        <v>197</v>
      </c>
      <c r="C105" s="85" t="s">
        <v>198</v>
      </c>
      <c r="D105" s="86">
        <v>45754</v>
      </c>
      <c r="E105" s="86">
        <v>45755</v>
      </c>
      <c r="F105" s="87">
        <v>1888.35</v>
      </c>
      <c r="G105" s="86" t="s">
        <v>16</v>
      </c>
      <c r="H105" s="85" t="s">
        <v>16</v>
      </c>
      <c r="I105" s="88" t="s">
        <v>16</v>
      </c>
      <c r="J105" s="89" t="s">
        <v>199</v>
      </c>
    </row>
    <row r="106" spans="1:10" ht="30" customHeight="1" x14ac:dyDescent="0.25">
      <c r="A106" s="85" t="s">
        <v>200</v>
      </c>
      <c r="B106" s="86" t="s">
        <v>201</v>
      </c>
      <c r="C106" s="88" t="s">
        <v>154</v>
      </c>
      <c r="D106" s="86">
        <v>45753</v>
      </c>
      <c r="E106" s="86">
        <v>45758</v>
      </c>
      <c r="F106" s="87">
        <v>1165.02</v>
      </c>
      <c r="G106" s="86" t="s">
        <v>202</v>
      </c>
      <c r="H106" s="85">
        <v>5.5</v>
      </c>
      <c r="I106" s="88">
        <v>6082.36</v>
      </c>
      <c r="J106" s="89" t="s">
        <v>203</v>
      </c>
    </row>
    <row r="107" spans="1:10" ht="30" customHeight="1" x14ac:dyDescent="0.25">
      <c r="A107" s="78" t="s">
        <v>38</v>
      </c>
      <c r="B107" s="79" t="s">
        <v>204</v>
      </c>
      <c r="C107" s="78" t="s">
        <v>205</v>
      </c>
      <c r="D107" s="80">
        <v>45755</v>
      </c>
      <c r="E107" s="80">
        <v>45757</v>
      </c>
      <c r="F107" s="81">
        <v>1397.08</v>
      </c>
      <c r="G107" s="78" t="s">
        <v>16</v>
      </c>
      <c r="H107" s="78" t="s">
        <v>16</v>
      </c>
      <c r="I107" s="78" t="s">
        <v>16</v>
      </c>
      <c r="J107" s="78" t="s">
        <v>28</v>
      </c>
    </row>
    <row r="108" spans="1:10" ht="30" customHeight="1" x14ac:dyDescent="0.25">
      <c r="A108" s="78" t="s">
        <v>73</v>
      </c>
      <c r="B108" s="78" t="s">
        <v>84</v>
      </c>
      <c r="C108" s="78" t="s">
        <v>206</v>
      </c>
      <c r="D108" s="80">
        <v>45771</v>
      </c>
      <c r="E108" s="80">
        <v>45774</v>
      </c>
      <c r="F108" s="81">
        <v>4404.18</v>
      </c>
      <c r="G108" s="78" t="s">
        <v>16</v>
      </c>
      <c r="H108" s="78" t="s">
        <v>16</v>
      </c>
      <c r="I108" s="78" t="s">
        <v>16</v>
      </c>
      <c r="J108" s="78" t="s">
        <v>28</v>
      </c>
    </row>
    <row r="109" spans="1:10" ht="30" customHeight="1" x14ac:dyDescent="0.25">
      <c r="A109" s="78" t="s">
        <v>38</v>
      </c>
      <c r="B109" s="78" t="s">
        <v>84</v>
      </c>
      <c r="C109" s="78" t="s">
        <v>205</v>
      </c>
      <c r="D109" s="80">
        <v>45770</v>
      </c>
      <c r="E109" s="80" t="s">
        <v>207</v>
      </c>
      <c r="F109" s="81">
        <v>673.18</v>
      </c>
      <c r="G109" s="78" t="s">
        <v>16</v>
      </c>
      <c r="H109" s="78" t="s">
        <v>16</v>
      </c>
      <c r="I109" s="78" t="s">
        <v>16</v>
      </c>
      <c r="J109" s="78" t="s">
        <v>28</v>
      </c>
    </row>
    <row r="110" spans="1:10" ht="30" customHeight="1" x14ac:dyDescent="0.25">
      <c r="A110" s="78" t="s">
        <v>208</v>
      </c>
      <c r="B110" s="78" t="s">
        <v>129</v>
      </c>
      <c r="C110" s="78" t="s">
        <v>209</v>
      </c>
      <c r="D110" s="80">
        <v>45769</v>
      </c>
      <c r="E110" s="80">
        <v>45772</v>
      </c>
      <c r="F110" s="81">
        <v>2415.04</v>
      </c>
      <c r="G110" s="78" t="s">
        <v>16</v>
      </c>
      <c r="H110" s="78" t="s">
        <v>16</v>
      </c>
      <c r="I110" s="78" t="s">
        <v>16</v>
      </c>
      <c r="J110" s="78" t="s">
        <v>28</v>
      </c>
    </row>
    <row r="111" spans="1:10" ht="30" customHeight="1" x14ac:dyDescent="0.25">
      <c r="A111" s="73" t="s">
        <v>208</v>
      </c>
      <c r="B111" s="73" t="s">
        <v>129</v>
      </c>
      <c r="C111" s="73" t="s">
        <v>169</v>
      </c>
      <c r="D111" s="73" t="s">
        <v>210</v>
      </c>
      <c r="E111" s="73" t="s">
        <v>16</v>
      </c>
      <c r="F111" s="75">
        <v>450</v>
      </c>
      <c r="G111" s="73" t="s">
        <v>16</v>
      </c>
      <c r="H111" s="73" t="s">
        <v>16</v>
      </c>
      <c r="I111" s="73" t="s">
        <v>16</v>
      </c>
      <c r="J111" s="73" t="s">
        <v>28</v>
      </c>
    </row>
    <row r="112" spans="1:10" ht="30" customHeight="1" x14ac:dyDescent="0.25">
      <c r="A112" s="78" t="s">
        <v>208</v>
      </c>
      <c r="B112" s="81" t="s">
        <v>129</v>
      </c>
      <c r="C112" s="81" t="s">
        <v>170</v>
      </c>
      <c r="D112" s="81" t="s">
        <v>211</v>
      </c>
      <c r="E112" s="78" t="s">
        <v>16</v>
      </c>
      <c r="F112" s="81">
        <v>1202.1400000000001</v>
      </c>
      <c r="G112" s="78" t="s">
        <v>16</v>
      </c>
      <c r="H112" s="78" t="s">
        <v>16</v>
      </c>
      <c r="I112" s="78" t="s">
        <v>16</v>
      </c>
      <c r="J112" s="78" t="s">
        <v>28</v>
      </c>
    </row>
    <row r="113" spans="1:10" ht="30" customHeight="1" x14ac:dyDescent="0.25">
      <c r="A113" s="78" t="s">
        <v>47</v>
      </c>
      <c r="B113" s="78" t="s">
        <v>19</v>
      </c>
      <c r="C113" s="78" t="s">
        <v>63</v>
      </c>
      <c r="D113" s="80">
        <v>45754</v>
      </c>
      <c r="E113" s="80">
        <v>45758</v>
      </c>
      <c r="F113" s="81">
        <v>3280.69</v>
      </c>
      <c r="G113" s="78" t="s">
        <v>16</v>
      </c>
      <c r="H113" s="78" t="s">
        <v>16</v>
      </c>
      <c r="I113" s="78" t="s">
        <v>16</v>
      </c>
      <c r="J113" s="78" t="s">
        <v>28</v>
      </c>
    </row>
    <row r="114" spans="1:10" ht="30" customHeight="1" x14ac:dyDescent="0.25">
      <c r="A114" s="78" t="s">
        <v>212</v>
      </c>
      <c r="B114" s="90" t="s">
        <v>213</v>
      </c>
      <c r="C114" s="80" t="s">
        <v>214</v>
      </c>
      <c r="D114" s="80">
        <v>45752</v>
      </c>
      <c r="E114" s="78" t="s">
        <v>16</v>
      </c>
      <c r="F114" s="81">
        <v>760.93</v>
      </c>
      <c r="G114" s="78" t="s">
        <v>16</v>
      </c>
      <c r="H114" s="78" t="s">
        <v>16</v>
      </c>
      <c r="I114" s="78" t="s">
        <v>16</v>
      </c>
      <c r="J114" s="79" t="s">
        <v>215</v>
      </c>
    </row>
    <row r="115" spans="1:10" ht="30" customHeight="1" x14ac:dyDescent="0.25">
      <c r="A115" s="78" t="s">
        <v>212</v>
      </c>
      <c r="B115" s="90" t="s">
        <v>213</v>
      </c>
      <c r="C115" s="80" t="s">
        <v>214</v>
      </c>
      <c r="D115" s="80">
        <v>45753</v>
      </c>
      <c r="E115" s="78" t="s">
        <v>16</v>
      </c>
      <c r="F115" s="81">
        <v>1685.89</v>
      </c>
      <c r="G115" s="78" t="s">
        <v>16</v>
      </c>
      <c r="H115" s="78" t="s">
        <v>16</v>
      </c>
      <c r="I115" s="78" t="s">
        <v>16</v>
      </c>
      <c r="J115" s="79" t="s">
        <v>215</v>
      </c>
    </row>
    <row r="116" spans="1:10" ht="30" customHeight="1" x14ac:dyDescent="0.25">
      <c r="A116" s="61" t="s">
        <v>216</v>
      </c>
      <c r="B116" s="91" t="s">
        <v>27</v>
      </c>
      <c r="C116" s="63" t="s">
        <v>217</v>
      </c>
      <c r="D116" s="63">
        <v>45754</v>
      </c>
      <c r="E116" s="61" t="s">
        <v>16</v>
      </c>
      <c r="F116" s="64">
        <v>2667.79</v>
      </c>
      <c r="G116" s="61" t="s">
        <v>16</v>
      </c>
      <c r="H116" s="61" t="s">
        <v>16</v>
      </c>
      <c r="I116" s="61" t="s">
        <v>16</v>
      </c>
      <c r="J116" s="62" t="s">
        <v>28</v>
      </c>
    </row>
    <row r="117" spans="1:10" ht="30" customHeight="1" x14ac:dyDescent="0.25">
      <c r="A117" s="61" t="s">
        <v>32</v>
      </c>
      <c r="B117" s="63" t="s">
        <v>84</v>
      </c>
      <c r="C117" s="80" t="s">
        <v>218</v>
      </c>
      <c r="D117" s="63" t="s">
        <v>219</v>
      </c>
      <c r="E117" s="63">
        <v>45758</v>
      </c>
      <c r="F117" s="64">
        <v>3765.39</v>
      </c>
      <c r="G117" s="61" t="s">
        <v>16</v>
      </c>
      <c r="H117" s="61" t="s">
        <v>16</v>
      </c>
      <c r="I117" s="61" t="s">
        <v>16</v>
      </c>
      <c r="J117" s="62" t="s">
        <v>28</v>
      </c>
    </row>
    <row r="118" spans="1:10" ht="30" customHeight="1" x14ac:dyDescent="0.25">
      <c r="A118" s="61" t="s">
        <v>153</v>
      </c>
      <c r="B118" s="61" t="s">
        <v>87</v>
      </c>
      <c r="C118" s="63" t="s">
        <v>214</v>
      </c>
      <c r="D118" s="63" t="s">
        <v>219</v>
      </c>
      <c r="E118" s="61" t="s">
        <v>16</v>
      </c>
      <c r="F118" s="64">
        <v>2298.62</v>
      </c>
      <c r="G118" s="61" t="s">
        <v>16</v>
      </c>
      <c r="H118" s="61" t="s">
        <v>16</v>
      </c>
      <c r="I118" s="61" t="s">
        <v>16</v>
      </c>
      <c r="J118" s="62" t="s">
        <v>28</v>
      </c>
    </row>
    <row r="119" spans="1:10" ht="30" customHeight="1" x14ac:dyDescent="0.25">
      <c r="A119" s="68" t="s">
        <v>220</v>
      </c>
      <c r="B119" s="68" t="s">
        <v>221</v>
      </c>
      <c r="C119" s="88" t="s">
        <v>154</v>
      </c>
      <c r="D119" s="69">
        <v>45753</v>
      </c>
      <c r="E119" s="69">
        <v>45758</v>
      </c>
      <c r="F119" s="70">
        <v>1170.3</v>
      </c>
      <c r="G119" s="69" t="s">
        <v>202</v>
      </c>
      <c r="H119" s="68">
        <v>5.5</v>
      </c>
      <c r="I119" s="71">
        <v>6082.36</v>
      </c>
      <c r="J119" s="68" t="s">
        <v>92</v>
      </c>
    </row>
    <row r="120" spans="1:10" ht="30" customHeight="1" x14ac:dyDescent="0.25">
      <c r="A120" s="61" t="s">
        <v>51</v>
      </c>
      <c r="B120" s="61" t="s">
        <v>27</v>
      </c>
      <c r="C120" s="92" t="s">
        <v>222</v>
      </c>
      <c r="D120" s="63">
        <v>45758</v>
      </c>
      <c r="E120" s="61" t="s">
        <v>16</v>
      </c>
      <c r="F120" s="64">
        <v>1721.34</v>
      </c>
      <c r="G120" s="61" t="s">
        <v>16</v>
      </c>
      <c r="H120" s="61" t="s">
        <v>16</v>
      </c>
      <c r="I120" s="61" t="s">
        <v>16</v>
      </c>
      <c r="J120" s="62" t="s">
        <v>28</v>
      </c>
    </row>
    <row r="121" spans="1:10" ht="30" customHeight="1" x14ac:dyDescent="0.25">
      <c r="A121" s="61" t="s">
        <v>43</v>
      </c>
      <c r="B121" s="62" t="s">
        <v>223</v>
      </c>
      <c r="C121" s="61" t="s">
        <v>88</v>
      </c>
      <c r="D121" s="63">
        <v>45769</v>
      </c>
      <c r="E121" s="63">
        <v>45772</v>
      </c>
      <c r="F121" s="64">
        <v>1837.68</v>
      </c>
      <c r="G121" s="61" t="s">
        <v>16</v>
      </c>
      <c r="H121" s="61" t="s">
        <v>16</v>
      </c>
      <c r="I121" s="61" t="s">
        <v>16</v>
      </c>
      <c r="J121" s="62" t="s">
        <v>28</v>
      </c>
    </row>
    <row r="122" spans="1:10" ht="30" customHeight="1" x14ac:dyDescent="0.25">
      <c r="A122" s="78" t="s">
        <v>43</v>
      </c>
      <c r="B122" s="79" t="s">
        <v>223</v>
      </c>
      <c r="C122" s="78" t="s">
        <v>72</v>
      </c>
      <c r="D122" s="80">
        <v>45769</v>
      </c>
      <c r="E122" s="78" t="s">
        <v>16</v>
      </c>
      <c r="F122" s="81">
        <v>2493.35</v>
      </c>
      <c r="G122" s="78" t="s">
        <v>16</v>
      </c>
      <c r="H122" s="78" t="s">
        <v>16</v>
      </c>
      <c r="I122" s="78" t="s">
        <v>16</v>
      </c>
      <c r="J122" s="79" t="s">
        <v>28</v>
      </c>
    </row>
    <row r="123" spans="1:10" ht="30" customHeight="1" x14ac:dyDescent="0.25">
      <c r="A123" s="61" t="s">
        <v>224</v>
      </c>
      <c r="B123" s="63" t="s">
        <v>225</v>
      </c>
      <c r="C123" s="78" t="s">
        <v>226</v>
      </c>
      <c r="D123" s="63">
        <v>45754</v>
      </c>
      <c r="E123" s="63">
        <v>45758</v>
      </c>
      <c r="F123" s="64">
        <v>3231</v>
      </c>
      <c r="G123" s="63" t="s">
        <v>227</v>
      </c>
      <c r="H123" s="61">
        <v>4.5</v>
      </c>
      <c r="I123" s="67">
        <v>4977.8999999999996</v>
      </c>
      <c r="J123" s="68" t="s">
        <v>92</v>
      </c>
    </row>
    <row r="124" spans="1:10" ht="30" customHeight="1" x14ac:dyDescent="0.25">
      <c r="A124" s="61" t="s">
        <v>34</v>
      </c>
      <c r="B124" s="61" t="s">
        <v>84</v>
      </c>
      <c r="C124" s="61" t="s">
        <v>228</v>
      </c>
      <c r="D124" s="63">
        <v>45769</v>
      </c>
      <c r="E124" s="61" t="s">
        <v>16</v>
      </c>
      <c r="F124" s="64">
        <v>1764.35</v>
      </c>
      <c r="G124" s="61" t="s">
        <v>16</v>
      </c>
      <c r="H124" s="61" t="s">
        <v>16</v>
      </c>
      <c r="I124" s="61" t="s">
        <v>16</v>
      </c>
      <c r="J124" s="62" t="s">
        <v>28</v>
      </c>
    </row>
    <row r="125" spans="1:10" ht="30" customHeight="1" x14ac:dyDescent="0.25">
      <c r="A125" s="61" t="s">
        <v>208</v>
      </c>
      <c r="B125" s="61" t="s">
        <v>168</v>
      </c>
      <c r="C125" s="61" t="s">
        <v>169</v>
      </c>
      <c r="D125" s="63">
        <v>45774</v>
      </c>
      <c r="E125" s="61" t="s">
        <v>16</v>
      </c>
      <c r="F125" s="64">
        <v>727.14</v>
      </c>
      <c r="G125" s="93" t="s">
        <v>16</v>
      </c>
      <c r="H125" s="61" t="s">
        <v>16</v>
      </c>
      <c r="I125" s="61" t="s">
        <v>16</v>
      </c>
      <c r="J125" s="62" t="s">
        <v>28</v>
      </c>
    </row>
    <row r="126" spans="1:10" ht="30" customHeight="1" x14ac:dyDescent="0.25">
      <c r="A126" s="61" t="s">
        <v>229</v>
      </c>
      <c r="B126" s="61" t="s">
        <v>230</v>
      </c>
      <c r="C126" s="78" t="s">
        <v>231</v>
      </c>
      <c r="D126" s="63">
        <v>45753</v>
      </c>
      <c r="E126" s="63">
        <v>45758</v>
      </c>
      <c r="F126" s="64">
        <v>3274.53</v>
      </c>
      <c r="G126" s="61" t="s">
        <v>202</v>
      </c>
      <c r="H126" s="61">
        <v>5.5</v>
      </c>
      <c r="I126" s="67">
        <v>4214.2299999999996</v>
      </c>
      <c r="J126" s="62" t="s">
        <v>232</v>
      </c>
    </row>
    <row r="127" spans="1:10" ht="30" customHeight="1" x14ac:dyDescent="0.25">
      <c r="A127" s="61" t="s">
        <v>233</v>
      </c>
      <c r="B127" s="61" t="s">
        <v>84</v>
      </c>
      <c r="C127" s="94" t="s">
        <v>234</v>
      </c>
      <c r="D127" s="63">
        <v>45753</v>
      </c>
      <c r="E127" s="63">
        <v>45758</v>
      </c>
      <c r="F127" s="64">
        <v>1369.27</v>
      </c>
      <c r="G127" s="61" t="s">
        <v>202</v>
      </c>
      <c r="H127" s="61">
        <v>5.5</v>
      </c>
      <c r="I127" s="67">
        <v>6084.1</v>
      </c>
      <c r="J127" s="68" t="s">
        <v>92</v>
      </c>
    </row>
    <row r="128" spans="1:10" ht="30" customHeight="1" x14ac:dyDescent="0.25">
      <c r="A128" s="61" t="s">
        <v>235</v>
      </c>
      <c r="B128" s="62" t="s">
        <v>236</v>
      </c>
      <c r="C128" s="88" t="s">
        <v>154</v>
      </c>
      <c r="D128" s="63">
        <v>45753</v>
      </c>
      <c r="E128" s="63">
        <v>45755</v>
      </c>
      <c r="F128" s="64">
        <v>1949.64</v>
      </c>
      <c r="G128" s="61" t="s">
        <v>202</v>
      </c>
      <c r="H128" s="61">
        <v>2.5</v>
      </c>
      <c r="I128" s="67">
        <v>2765.5</v>
      </c>
      <c r="J128" s="68" t="s">
        <v>92</v>
      </c>
    </row>
    <row r="129" spans="1:10" ht="30" customHeight="1" x14ac:dyDescent="0.25">
      <c r="A129" s="53" t="s">
        <v>237</v>
      </c>
      <c r="B129" s="53" t="s">
        <v>238</v>
      </c>
      <c r="C129" s="44" t="s">
        <v>154</v>
      </c>
      <c r="D129" s="54">
        <v>45753</v>
      </c>
      <c r="E129" s="54">
        <v>45758</v>
      </c>
      <c r="F129" s="55">
        <v>1170.3</v>
      </c>
      <c r="G129" s="53" t="s">
        <v>202</v>
      </c>
      <c r="H129" s="53">
        <v>5.5</v>
      </c>
      <c r="I129" s="56">
        <v>6082.36</v>
      </c>
      <c r="J129" s="53" t="s">
        <v>92</v>
      </c>
    </row>
    <row r="130" spans="1:10" ht="30" customHeight="1" x14ac:dyDescent="0.25">
      <c r="A130" s="61" t="s">
        <v>239</v>
      </c>
      <c r="B130" s="61" t="s">
        <v>121</v>
      </c>
      <c r="C130" s="94" t="s">
        <v>234</v>
      </c>
      <c r="D130" s="63">
        <v>45751</v>
      </c>
      <c r="E130" s="63">
        <v>45757</v>
      </c>
      <c r="F130" s="64">
        <v>3044.53</v>
      </c>
      <c r="G130" s="63" t="s">
        <v>181</v>
      </c>
      <c r="H130" s="61">
        <v>2.5</v>
      </c>
      <c r="I130" s="67">
        <v>2765.5</v>
      </c>
      <c r="J130" s="62" t="s">
        <v>240</v>
      </c>
    </row>
    <row r="131" spans="1:10" ht="30" customHeight="1" x14ac:dyDescent="0.25">
      <c r="A131" s="68" t="s">
        <v>241</v>
      </c>
      <c r="B131" s="68" t="s">
        <v>242</v>
      </c>
      <c r="C131" s="88" t="s">
        <v>154</v>
      </c>
      <c r="D131" s="69">
        <v>45753</v>
      </c>
      <c r="E131" s="69">
        <v>45758</v>
      </c>
      <c r="F131" s="70">
        <v>1170.3</v>
      </c>
      <c r="G131" s="68" t="s">
        <v>202</v>
      </c>
      <c r="H131" s="68">
        <v>5.5</v>
      </c>
      <c r="I131" s="71">
        <v>6082.36</v>
      </c>
      <c r="J131" s="68" t="s">
        <v>92</v>
      </c>
    </row>
    <row r="132" spans="1:10" ht="30" customHeight="1" x14ac:dyDescent="0.25">
      <c r="A132" s="85" t="s">
        <v>243</v>
      </c>
      <c r="B132" s="85" t="s">
        <v>244</v>
      </c>
      <c r="C132" s="88" t="s">
        <v>154</v>
      </c>
      <c r="D132" s="86">
        <v>45753</v>
      </c>
      <c r="E132" s="86">
        <v>45758</v>
      </c>
      <c r="F132" s="87">
        <v>1170.3</v>
      </c>
      <c r="G132" s="85" t="s">
        <v>202</v>
      </c>
      <c r="H132" s="85">
        <v>5.5</v>
      </c>
      <c r="I132" s="88">
        <v>6082.36</v>
      </c>
      <c r="J132" s="85" t="s">
        <v>92</v>
      </c>
    </row>
    <row r="133" spans="1:10" ht="30" customHeight="1" x14ac:dyDescent="0.25">
      <c r="A133" s="43" t="s">
        <v>89</v>
      </c>
      <c r="B133" s="43" t="s">
        <v>245</v>
      </c>
      <c r="C133" s="43" t="s">
        <v>246</v>
      </c>
      <c r="D133" s="45">
        <v>45753</v>
      </c>
      <c r="E133" s="43" t="s">
        <v>16</v>
      </c>
      <c r="F133" s="46">
        <v>664.46</v>
      </c>
      <c r="G133" s="45" t="s">
        <v>247</v>
      </c>
      <c r="H133" s="43">
        <v>5.5</v>
      </c>
      <c r="I133" s="44">
        <v>6082.36</v>
      </c>
      <c r="J133" s="43" t="s">
        <v>92</v>
      </c>
    </row>
    <row r="134" spans="1:10" ht="30" customHeight="1" x14ac:dyDescent="0.25">
      <c r="A134" s="43" t="s">
        <v>248</v>
      </c>
      <c r="B134" s="46" t="s">
        <v>249</v>
      </c>
      <c r="C134" s="45" t="s">
        <v>250</v>
      </c>
      <c r="D134" s="45">
        <v>45756</v>
      </c>
      <c r="E134" s="45">
        <v>45759</v>
      </c>
      <c r="F134" s="46">
        <v>1529.27</v>
      </c>
      <c r="G134" s="45" t="s">
        <v>251</v>
      </c>
      <c r="H134" s="43">
        <v>3.5</v>
      </c>
      <c r="I134" s="44">
        <v>3871.7</v>
      </c>
      <c r="J134" s="48" t="s">
        <v>252</v>
      </c>
    </row>
    <row r="135" spans="1:10" ht="30" customHeight="1" x14ac:dyDescent="0.25">
      <c r="A135" s="43" t="s">
        <v>253</v>
      </c>
      <c r="B135" s="43" t="s">
        <v>242</v>
      </c>
      <c r="C135" s="43" t="s">
        <v>254</v>
      </c>
      <c r="D135" s="45">
        <v>45753</v>
      </c>
      <c r="E135" s="45">
        <v>45758</v>
      </c>
      <c r="F135" s="46">
        <v>3369.19</v>
      </c>
      <c r="G135" s="43" t="s">
        <v>202</v>
      </c>
      <c r="H135" s="43">
        <v>5.5</v>
      </c>
      <c r="I135" s="44">
        <v>2798.86</v>
      </c>
      <c r="J135" s="48" t="s">
        <v>255</v>
      </c>
    </row>
    <row r="136" spans="1:10" ht="30" customHeight="1" x14ac:dyDescent="0.25">
      <c r="A136" s="78" t="s">
        <v>256</v>
      </c>
      <c r="B136" s="78" t="s">
        <v>87</v>
      </c>
      <c r="C136" s="78" t="s">
        <v>72</v>
      </c>
      <c r="D136" s="80">
        <v>45755</v>
      </c>
      <c r="E136" s="78" t="s">
        <v>16</v>
      </c>
      <c r="F136" s="81">
        <v>1395.47</v>
      </c>
      <c r="G136" s="78" t="s">
        <v>16</v>
      </c>
      <c r="H136" s="78" t="s">
        <v>16</v>
      </c>
      <c r="I136" s="78" t="s">
        <v>16</v>
      </c>
      <c r="J136" s="79" t="s">
        <v>28</v>
      </c>
    </row>
    <row r="137" spans="1:10" ht="30" customHeight="1" x14ac:dyDescent="0.25">
      <c r="A137" s="73" t="s">
        <v>257</v>
      </c>
      <c r="B137" s="77" t="s">
        <v>258</v>
      </c>
      <c r="C137" s="73" t="s">
        <v>198</v>
      </c>
      <c r="D137" s="74">
        <v>45754</v>
      </c>
      <c r="E137" s="74">
        <v>45755</v>
      </c>
      <c r="F137" s="75">
        <v>1418.43</v>
      </c>
      <c r="G137" s="73" t="s">
        <v>16</v>
      </c>
      <c r="H137" s="73" t="s">
        <v>16</v>
      </c>
      <c r="I137" s="73" t="s">
        <v>16</v>
      </c>
      <c r="J137" s="77" t="s">
        <v>259</v>
      </c>
    </row>
    <row r="138" spans="1:10" ht="30" customHeight="1" x14ac:dyDescent="0.25">
      <c r="A138" s="57" t="s">
        <v>260</v>
      </c>
      <c r="B138" s="57" t="s">
        <v>261</v>
      </c>
      <c r="C138" s="44" t="s">
        <v>154</v>
      </c>
      <c r="D138" s="58">
        <v>45753</v>
      </c>
      <c r="E138" s="58">
        <v>45758</v>
      </c>
      <c r="F138" s="59">
        <v>1170.3</v>
      </c>
      <c r="G138" s="58" t="s">
        <v>202</v>
      </c>
      <c r="H138" s="57">
        <v>5.5</v>
      </c>
      <c r="I138" s="60">
        <v>6082.36</v>
      </c>
      <c r="J138" s="57" t="s">
        <v>92</v>
      </c>
    </row>
    <row r="139" spans="1:10" ht="30" customHeight="1" x14ac:dyDescent="0.25">
      <c r="A139" s="73" t="s">
        <v>262</v>
      </c>
      <c r="B139" s="77" t="s">
        <v>263</v>
      </c>
      <c r="C139" s="88" t="s">
        <v>154</v>
      </c>
      <c r="D139" s="74">
        <v>45753</v>
      </c>
      <c r="E139" s="74">
        <v>45758</v>
      </c>
      <c r="F139" s="75">
        <v>2104.3000000000002</v>
      </c>
      <c r="G139" s="74" t="s">
        <v>202</v>
      </c>
      <c r="H139" s="73">
        <v>5.5</v>
      </c>
      <c r="I139" s="76">
        <v>6084.1</v>
      </c>
      <c r="J139" s="95" t="s">
        <v>92</v>
      </c>
    </row>
    <row r="140" spans="1:10" ht="30" customHeight="1" x14ac:dyDescent="0.25">
      <c r="A140" s="73" t="s">
        <v>264</v>
      </c>
      <c r="B140" s="74" t="s">
        <v>265</v>
      </c>
      <c r="C140" s="74" t="s">
        <v>266</v>
      </c>
      <c r="D140" s="74">
        <v>45753</v>
      </c>
      <c r="E140" s="74">
        <v>45758</v>
      </c>
      <c r="F140" s="75">
        <v>1361.9</v>
      </c>
      <c r="G140" s="74" t="s">
        <v>202</v>
      </c>
      <c r="H140" s="73">
        <v>5.5</v>
      </c>
      <c r="I140" s="76">
        <v>6084.1</v>
      </c>
      <c r="J140" s="95" t="s">
        <v>92</v>
      </c>
    </row>
    <row r="141" spans="1:10" ht="30" customHeight="1" x14ac:dyDescent="0.25">
      <c r="A141" s="95" t="s">
        <v>267</v>
      </c>
      <c r="B141" s="95" t="s">
        <v>242</v>
      </c>
      <c r="C141" s="88" t="s">
        <v>154</v>
      </c>
      <c r="D141" s="96">
        <v>45753</v>
      </c>
      <c r="E141" s="96">
        <v>45758</v>
      </c>
      <c r="F141" s="97">
        <v>1170.3</v>
      </c>
      <c r="G141" s="96" t="s">
        <v>202</v>
      </c>
      <c r="H141" s="95">
        <v>5.5</v>
      </c>
      <c r="I141" s="98">
        <v>6082.36</v>
      </c>
      <c r="J141" s="95" t="s">
        <v>92</v>
      </c>
    </row>
    <row r="142" spans="1:10" ht="30" customHeight="1" x14ac:dyDescent="0.25">
      <c r="A142" s="73" t="s">
        <v>268</v>
      </c>
      <c r="B142" s="73" t="s">
        <v>242</v>
      </c>
      <c r="C142" s="73" t="s">
        <v>88</v>
      </c>
      <c r="D142" s="74">
        <v>45753</v>
      </c>
      <c r="E142" s="74">
        <v>45758</v>
      </c>
      <c r="F142" s="75">
        <v>3149.6</v>
      </c>
      <c r="G142" s="74" t="s">
        <v>202</v>
      </c>
      <c r="H142" s="73">
        <v>5.5</v>
      </c>
      <c r="I142" s="76">
        <v>4405.13</v>
      </c>
      <c r="J142" s="77" t="s">
        <v>269</v>
      </c>
    </row>
    <row r="143" spans="1:10" ht="30" customHeight="1" x14ac:dyDescent="0.25">
      <c r="A143" s="73" t="s">
        <v>270</v>
      </c>
      <c r="B143" s="73" t="s">
        <v>84</v>
      </c>
      <c r="C143" s="88" t="s">
        <v>271</v>
      </c>
      <c r="D143" s="74">
        <v>45753</v>
      </c>
      <c r="E143" s="74">
        <v>45758</v>
      </c>
      <c r="F143" s="75">
        <v>1806.28</v>
      </c>
      <c r="G143" s="74" t="s">
        <v>202</v>
      </c>
      <c r="H143" s="73">
        <v>5.5</v>
      </c>
      <c r="I143" s="76">
        <v>6084.1</v>
      </c>
      <c r="J143" s="95" t="s">
        <v>92</v>
      </c>
    </row>
    <row r="144" spans="1:10" ht="30" customHeight="1" x14ac:dyDescent="0.25">
      <c r="A144" s="78" t="s">
        <v>33</v>
      </c>
      <c r="B144" s="78" t="s">
        <v>84</v>
      </c>
      <c r="C144" s="88" t="s">
        <v>154</v>
      </c>
      <c r="D144" s="80">
        <v>45753</v>
      </c>
      <c r="E144" s="80">
        <v>45758</v>
      </c>
      <c r="F144" s="81">
        <v>1165.02</v>
      </c>
      <c r="G144" s="80" t="s">
        <v>202</v>
      </c>
      <c r="H144" s="78">
        <v>5.5</v>
      </c>
      <c r="I144" s="83">
        <v>6084.1</v>
      </c>
      <c r="J144" s="85" t="s">
        <v>92</v>
      </c>
    </row>
    <row r="145" spans="1:10" ht="30" customHeight="1" x14ac:dyDescent="0.25">
      <c r="A145" s="78" t="s">
        <v>23</v>
      </c>
      <c r="B145" s="78" t="s">
        <v>84</v>
      </c>
      <c r="C145" s="79" t="s">
        <v>137</v>
      </c>
      <c r="D145" s="80">
        <v>45761</v>
      </c>
      <c r="E145" s="80">
        <v>45777</v>
      </c>
      <c r="F145" s="81">
        <f>869.06+1208.3+434.34+1208.3</f>
        <v>3720</v>
      </c>
      <c r="G145" s="80" t="s">
        <v>272</v>
      </c>
      <c r="H145" s="78" t="s">
        <v>20</v>
      </c>
      <c r="I145" s="83" t="s">
        <v>20</v>
      </c>
      <c r="J145" s="78" t="s">
        <v>28</v>
      </c>
    </row>
    <row r="146" spans="1:10" ht="30" customHeight="1" x14ac:dyDescent="0.25">
      <c r="A146" s="78" t="s">
        <v>23</v>
      </c>
      <c r="B146" s="78" t="s">
        <v>84</v>
      </c>
      <c r="C146" s="78" t="s">
        <v>273</v>
      </c>
      <c r="D146" s="80">
        <v>45769</v>
      </c>
      <c r="E146" s="80">
        <v>45772</v>
      </c>
      <c r="F146" s="81">
        <f>1921.51+789.55</f>
        <v>2711.06</v>
      </c>
      <c r="G146" s="80" t="s">
        <v>274</v>
      </c>
      <c r="H146" s="78" t="s">
        <v>20</v>
      </c>
      <c r="I146" s="83" t="s">
        <v>20</v>
      </c>
      <c r="J146" s="78" t="s">
        <v>28</v>
      </c>
    </row>
    <row r="147" spans="1:10" ht="30" customHeight="1" x14ac:dyDescent="0.25">
      <c r="A147" s="85" t="s">
        <v>275</v>
      </c>
      <c r="B147" s="99" t="s">
        <v>276</v>
      </c>
      <c r="C147" s="88" t="s">
        <v>154</v>
      </c>
      <c r="D147" s="86">
        <v>45753</v>
      </c>
      <c r="E147" s="86">
        <v>45758</v>
      </c>
      <c r="F147" s="87">
        <f>571.18+599.12</f>
        <v>1170.3</v>
      </c>
      <c r="G147" s="86" t="s">
        <v>202</v>
      </c>
      <c r="H147" s="85">
        <v>5.5</v>
      </c>
      <c r="I147" s="88">
        <v>6082.36</v>
      </c>
      <c r="J147" s="85" t="s">
        <v>92</v>
      </c>
    </row>
    <row r="148" spans="1:10" ht="30" customHeight="1" x14ac:dyDescent="0.25">
      <c r="A148" s="85" t="s">
        <v>277</v>
      </c>
      <c r="B148" s="100" t="s">
        <v>278</v>
      </c>
      <c r="C148" s="88" t="s">
        <v>154</v>
      </c>
      <c r="D148" s="86">
        <v>45753</v>
      </c>
      <c r="E148" s="86">
        <v>45763</v>
      </c>
      <c r="F148" s="87">
        <f>571.18+599.12</f>
        <v>1170.3</v>
      </c>
      <c r="G148" s="86" t="s">
        <v>202</v>
      </c>
      <c r="H148" s="85">
        <v>5.5</v>
      </c>
      <c r="I148" s="88">
        <v>6082.36</v>
      </c>
      <c r="J148" s="85" t="s">
        <v>92</v>
      </c>
    </row>
    <row r="149" spans="1:10" ht="30" customHeight="1" x14ac:dyDescent="0.25">
      <c r="A149" s="78" t="s">
        <v>279</v>
      </c>
      <c r="B149" s="80" t="s">
        <v>280</v>
      </c>
      <c r="C149" s="80" t="s">
        <v>281</v>
      </c>
      <c r="D149" s="80">
        <v>45754</v>
      </c>
      <c r="E149" s="80">
        <v>45757</v>
      </c>
      <c r="F149" s="81">
        <f>677.38+633.4</f>
        <v>1310.78</v>
      </c>
      <c r="G149" s="80" t="s">
        <v>282</v>
      </c>
      <c r="H149" s="78">
        <v>3.5</v>
      </c>
      <c r="I149" s="83">
        <v>3871.7</v>
      </c>
      <c r="J149" s="79" t="s">
        <v>283</v>
      </c>
    </row>
    <row r="150" spans="1:10" ht="30" customHeight="1" x14ac:dyDescent="0.25">
      <c r="A150" s="78" t="s">
        <v>284</v>
      </c>
      <c r="B150" s="78" t="s">
        <v>230</v>
      </c>
      <c r="C150" s="78" t="s">
        <v>231</v>
      </c>
      <c r="D150" s="80">
        <v>45753</v>
      </c>
      <c r="E150" s="80">
        <v>45758</v>
      </c>
      <c r="F150" s="81">
        <f>2103.19+1171.34</f>
        <v>3274.5299999999997</v>
      </c>
      <c r="G150" s="80" t="s">
        <v>202</v>
      </c>
      <c r="H150" s="78">
        <v>5.5</v>
      </c>
      <c r="I150" s="83">
        <v>4214.2299999999996</v>
      </c>
      <c r="J150" s="79" t="s">
        <v>285</v>
      </c>
    </row>
    <row r="151" spans="1:10" ht="30" customHeight="1" x14ac:dyDescent="0.25">
      <c r="A151" s="78" t="s">
        <v>286</v>
      </c>
      <c r="B151" s="78" t="s">
        <v>287</v>
      </c>
      <c r="C151" s="88" t="s">
        <v>154</v>
      </c>
      <c r="D151" s="80">
        <v>45753</v>
      </c>
      <c r="E151" s="80">
        <v>45755</v>
      </c>
      <c r="F151" s="81">
        <f>659.85+687.79</f>
        <v>1347.6399999999999</v>
      </c>
      <c r="G151" s="80" t="s">
        <v>288</v>
      </c>
      <c r="H151" s="78">
        <v>2.5</v>
      </c>
      <c r="I151" s="83">
        <v>2765.5</v>
      </c>
      <c r="J151" s="85" t="s">
        <v>92</v>
      </c>
    </row>
    <row r="152" spans="1:10" ht="30" customHeight="1" x14ac:dyDescent="0.25">
      <c r="A152" s="78" t="s">
        <v>289</v>
      </c>
      <c r="B152" s="78" t="s">
        <v>84</v>
      </c>
      <c r="C152" s="88" t="s">
        <v>154</v>
      </c>
      <c r="D152" s="80">
        <v>45753</v>
      </c>
      <c r="E152" s="80">
        <v>45755</v>
      </c>
      <c r="F152" s="81">
        <f>960.85+988.79</f>
        <v>1949.6399999999999</v>
      </c>
      <c r="G152" s="80" t="s">
        <v>288</v>
      </c>
      <c r="H152" s="78">
        <v>2.5</v>
      </c>
      <c r="I152" s="83">
        <v>2765.5</v>
      </c>
      <c r="J152" s="85" t="s">
        <v>92</v>
      </c>
    </row>
    <row r="153" spans="1:10" ht="30" customHeight="1" x14ac:dyDescent="0.25">
      <c r="A153" s="78" t="s">
        <v>290</v>
      </c>
      <c r="B153" s="78" t="s">
        <v>244</v>
      </c>
      <c r="C153" s="88" t="s">
        <v>154</v>
      </c>
      <c r="D153" s="80">
        <v>45754</v>
      </c>
      <c r="E153" s="80">
        <v>45758</v>
      </c>
      <c r="F153" s="81">
        <f>1210.85+1074.77</f>
        <v>2285.62</v>
      </c>
      <c r="G153" s="80" t="s">
        <v>227</v>
      </c>
      <c r="H153" s="78">
        <v>4.5</v>
      </c>
      <c r="I153" s="83">
        <v>4953.55</v>
      </c>
      <c r="J153" s="85" t="s">
        <v>92</v>
      </c>
    </row>
    <row r="154" spans="1:10" ht="30" customHeight="1" x14ac:dyDescent="0.25">
      <c r="A154" s="43" t="s">
        <v>291</v>
      </c>
      <c r="B154" s="43" t="s">
        <v>292</v>
      </c>
      <c r="C154" s="44" t="s">
        <v>154</v>
      </c>
      <c r="D154" s="45">
        <v>45753</v>
      </c>
      <c r="E154" s="45">
        <v>45758</v>
      </c>
      <c r="F154" s="46">
        <f>568.54+596.48</f>
        <v>1165.02</v>
      </c>
      <c r="G154" s="45" t="s">
        <v>202</v>
      </c>
      <c r="H154" s="43">
        <v>5.5</v>
      </c>
      <c r="I154" s="44">
        <v>6082.36</v>
      </c>
      <c r="J154" s="43" t="s">
        <v>92</v>
      </c>
    </row>
    <row r="155" spans="1:10" ht="30" customHeight="1" x14ac:dyDescent="0.25">
      <c r="A155" s="85" t="s">
        <v>293</v>
      </c>
      <c r="B155" s="85" t="s">
        <v>294</v>
      </c>
      <c r="C155" s="88" t="s">
        <v>154</v>
      </c>
      <c r="D155" s="86">
        <v>45753</v>
      </c>
      <c r="E155" s="86">
        <v>45758</v>
      </c>
      <c r="F155" s="87">
        <f>568.54+771.6</f>
        <v>1340.1399999999999</v>
      </c>
      <c r="G155" s="86" t="s">
        <v>202</v>
      </c>
      <c r="H155" s="85">
        <v>5.5</v>
      </c>
      <c r="I155" s="88">
        <v>6082.36</v>
      </c>
      <c r="J155" s="85" t="s">
        <v>92</v>
      </c>
    </row>
    <row r="156" spans="1:10" ht="30" customHeight="1" x14ac:dyDescent="0.25">
      <c r="A156" s="43" t="s">
        <v>295</v>
      </c>
      <c r="B156" s="43" t="s">
        <v>296</v>
      </c>
      <c r="C156" s="45" t="s">
        <v>271</v>
      </c>
      <c r="D156" s="45">
        <v>45753</v>
      </c>
      <c r="E156" s="45">
        <v>45758</v>
      </c>
      <c r="F156" s="46">
        <f>988.39+966.08</f>
        <v>1954.47</v>
      </c>
      <c r="G156" s="45" t="s">
        <v>202</v>
      </c>
      <c r="H156" s="43">
        <v>5.5</v>
      </c>
      <c r="I156" s="44">
        <v>6082.36</v>
      </c>
      <c r="J156" s="43" t="s">
        <v>92</v>
      </c>
    </row>
    <row r="157" spans="1:10" ht="30" customHeight="1" x14ac:dyDescent="0.25">
      <c r="A157" s="43" t="s">
        <v>297</v>
      </c>
      <c r="B157" s="43" t="s">
        <v>298</v>
      </c>
      <c r="C157" s="44" t="s">
        <v>154</v>
      </c>
      <c r="D157" s="45">
        <v>45753</v>
      </c>
      <c r="E157" s="45">
        <v>45758</v>
      </c>
      <c r="F157" s="46">
        <f>571.18+599.12</f>
        <v>1170.3</v>
      </c>
      <c r="G157" s="45" t="s">
        <v>202</v>
      </c>
      <c r="H157" s="43">
        <v>5.5</v>
      </c>
      <c r="I157" s="44">
        <v>6082.36</v>
      </c>
      <c r="J157" s="43" t="s">
        <v>92</v>
      </c>
    </row>
    <row r="158" spans="1:10" ht="30" customHeight="1" x14ac:dyDescent="0.25">
      <c r="A158" s="79" t="s">
        <v>299</v>
      </c>
      <c r="B158" s="78" t="s">
        <v>300</v>
      </c>
      <c r="C158" s="88" t="s">
        <v>271</v>
      </c>
      <c r="D158" s="80">
        <v>45753</v>
      </c>
      <c r="E158" s="80">
        <v>45758</v>
      </c>
      <c r="F158" s="81">
        <f>1109.3+1131.52</f>
        <v>2240.8199999999997</v>
      </c>
      <c r="G158" s="90" t="s">
        <v>202</v>
      </c>
      <c r="H158" s="79">
        <v>5.5</v>
      </c>
      <c r="I158" s="83">
        <v>6084.1</v>
      </c>
      <c r="J158" s="79" t="s">
        <v>301</v>
      </c>
    </row>
    <row r="159" spans="1:10" ht="30" customHeight="1" x14ac:dyDescent="0.25">
      <c r="A159" s="78" t="s">
        <v>302</v>
      </c>
      <c r="B159" s="78" t="s">
        <v>303</v>
      </c>
      <c r="C159" s="78" t="s">
        <v>304</v>
      </c>
      <c r="D159" s="80">
        <v>45754</v>
      </c>
      <c r="E159" s="80">
        <v>45759</v>
      </c>
      <c r="F159" s="81">
        <v>5847.87</v>
      </c>
      <c r="G159" s="80" t="s">
        <v>305</v>
      </c>
      <c r="H159" s="79">
        <v>5.5</v>
      </c>
      <c r="I159" s="83">
        <v>3641.51</v>
      </c>
      <c r="J159" s="79" t="s">
        <v>306</v>
      </c>
    </row>
    <row r="160" spans="1:10" ht="30" customHeight="1" x14ac:dyDescent="0.25">
      <c r="A160" s="78" t="s">
        <v>18</v>
      </c>
      <c r="B160" s="78" t="s">
        <v>84</v>
      </c>
      <c r="C160" s="88" t="s">
        <v>154</v>
      </c>
      <c r="D160" s="80">
        <v>45754</v>
      </c>
      <c r="E160" s="80">
        <v>45756</v>
      </c>
      <c r="F160" s="81">
        <f>1210.85+1238.79</f>
        <v>2449.64</v>
      </c>
      <c r="G160" s="80" t="s">
        <v>307</v>
      </c>
      <c r="H160" s="78">
        <v>2.5</v>
      </c>
      <c r="I160" s="83">
        <v>2765.5</v>
      </c>
      <c r="J160" s="85" t="s">
        <v>92</v>
      </c>
    </row>
    <row r="161" spans="1:10" ht="30" customHeight="1" x14ac:dyDescent="0.25">
      <c r="A161" s="78" t="s">
        <v>308</v>
      </c>
      <c r="B161" s="78" t="s">
        <v>309</v>
      </c>
      <c r="C161" s="88" t="s">
        <v>154</v>
      </c>
      <c r="D161" s="80">
        <v>45753</v>
      </c>
      <c r="E161" s="80">
        <v>45758</v>
      </c>
      <c r="F161" s="81">
        <v>2110.96</v>
      </c>
      <c r="G161" s="90" t="s">
        <v>202</v>
      </c>
      <c r="H161" s="79">
        <v>5.5</v>
      </c>
      <c r="I161" s="83">
        <v>6084.1</v>
      </c>
      <c r="J161" s="85" t="s">
        <v>92</v>
      </c>
    </row>
    <row r="162" spans="1:10" ht="30" customHeight="1" x14ac:dyDescent="0.25">
      <c r="A162" s="85" t="s">
        <v>310</v>
      </c>
      <c r="B162" s="85" t="s">
        <v>311</v>
      </c>
      <c r="C162" s="88" t="s">
        <v>154</v>
      </c>
      <c r="D162" s="86">
        <v>45753</v>
      </c>
      <c r="E162" s="86">
        <v>45758</v>
      </c>
      <c r="F162" s="87">
        <v>1170.3</v>
      </c>
      <c r="G162" s="86" t="s">
        <v>202</v>
      </c>
      <c r="H162" s="85">
        <v>5.5</v>
      </c>
      <c r="I162" s="88">
        <v>6082.36</v>
      </c>
      <c r="J162" s="85" t="s">
        <v>92</v>
      </c>
    </row>
    <row r="163" spans="1:10" ht="30" customHeight="1" x14ac:dyDescent="0.25">
      <c r="A163" s="85" t="s">
        <v>312</v>
      </c>
      <c r="B163" s="85" t="s">
        <v>280</v>
      </c>
      <c r="C163" s="88" t="s">
        <v>154</v>
      </c>
      <c r="D163" s="86">
        <v>45753</v>
      </c>
      <c r="E163" s="86">
        <v>45758</v>
      </c>
      <c r="F163" s="87">
        <v>1170.3</v>
      </c>
      <c r="G163" s="86" t="s">
        <v>202</v>
      </c>
      <c r="H163" s="85">
        <v>5.5</v>
      </c>
      <c r="I163" s="88">
        <v>6082.36</v>
      </c>
      <c r="J163" s="85" t="s">
        <v>92</v>
      </c>
    </row>
    <row r="164" spans="1:10" ht="30" customHeight="1" x14ac:dyDescent="0.25">
      <c r="A164" s="78" t="s">
        <v>105</v>
      </c>
      <c r="B164" s="79" t="s">
        <v>313</v>
      </c>
      <c r="C164" s="78" t="s">
        <v>101</v>
      </c>
      <c r="D164" s="80">
        <v>45759</v>
      </c>
      <c r="E164" s="80" t="s">
        <v>16</v>
      </c>
      <c r="F164" s="81">
        <v>700.11</v>
      </c>
      <c r="G164" s="80" t="s">
        <v>190</v>
      </c>
      <c r="H164" s="78">
        <v>7.5</v>
      </c>
      <c r="I164" s="83">
        <v>3750</v>
      </c>
      <c r="J164" s="79" t="s">
        <v>97</v>
      </c>
    </row>
    <row r="165" spans="1:10" ht="30" customHeight="1" x14ac:dyDescent="0.25">
      <c r="A165" s="78" t="s">
        <v>314</v>
      </c>
      <c r="B165" s="78" t="s">
        <v>315</v>
      </c>
      <c r="C165" s="78" t="s">
        <v>316</v>
      </c>
      <c r="D165" s="80">
        <v>45754</v>
      </c>
      <c r="E165" s="80">
        <v>45758</v>
      </c>
      <c r="F165" s="81">
        <v>2690.66</v>
      </c>
      <c r="G165" s="80" t="s">
        <v>227</v>
      </c>
      <c r="H165" s="80" t="s">
        <v>317</v>
      </c>
      <c r="I165" s="83">
        <v>4977.8999999999996</v>
      </c>
      <c r="J165" s="79" t="s">
        <v>301</v>
      </c>
    </row>
    <row r="166" spans="1:10" ht="30" customHeight="1" x14ac:dyDescent="0.25">
      <c r="A166" s="78" t="s">
        <v>153</v>
      </c>
      <c r="B166" s="80" t="s">
        <v>87</v>
      </c>
      <c r="C166" s="81" t="s">
        <v>318</v>
      </c>
      <c r="D166" s="80" t="s">
        <v>319</v>
      </c>
      <c r="E166" s="80">
        <v>45757</v>
      </c>
      <c r="F166" s="81">
        <v>1921.95</v>
      </c>
      <c r="G166" s="80" t="s">
        <v>181</v>
      </c>
      <c r="H166" s="78">
        <v>2.5</v>
      </c>
      <c r="I166" s="83">
        <v>2765.5</v>
      </c>
      <c r="J166" s="79" t="s">
        <v>320</v>
      </c>
    </row>
    <row r="167" spans="1:10" ht="30" customHeight="1" x14ac:dyDescent="0.25">
      <c r="A167" s="78" t="s">
        <v>321</v>
      </c>
      <c r="B167" s="80" t="s">
        <v>322</v>
      </c>
      <c r="C167" s="80" t="s">
        <v>281</v>
      </c>
      <c r="D167" s="81" t="s">
        <v>323</v>
      </c>
      <c r="E167" s="80">
        <v>45757</v>
      </c>
      <c r="F167" s="81">
        <v>1310.78</v>
      </c>
      <c r="G167" s="81" t="s">
        <v>324</v>
      </c>
      <c r="H167" s="78">
        <v>3.5</v>
      </c>
      <c r="I167" s="83">
        <v>3871.7</v>
      </c>
      <c r="J167" s="79" t="s">
        <v>325</v>
      </c>
    </row>
    <row r="168" spans="1:10" ht="30" customHeight="1" x14ac:dyDescent="0.25">
      <c r="A168" s="78" t="s">
        <v>326</v>
      </c>
      <c r="B168" s="80" t="s">
        <v>242</v>
      </c>
      <c r="C168" s="80" t="s">
        <v>327</v>
      </c>
      <c r="D168" s="80">
        <v>45754</v>
      </c>
      <c r="E168" s="80">
        <v>45759</v>
      </c>
      <c r="F168" s="81">
        <v>1933.06</v>
      </c>
      <c r="G168" s="80" t="s">
        <v>305</v>
      </c>
      <c r="H168" s="78">
        <v>5.5</v>
      </c>
      <c r="I168" s="83">
        <v>4405.13</v>
      </c>
      <c r="J168" s="79" t="s">
        <v>306</v>
      </c>
    </row>
    <row r="169" spans="1:10" ht="30" customHeight="1" x14ac:dyDescent="0.25">
      <c r="A169" s="43" t="s">
        <v>328</v>
      </c>
      <c r="B169" s="43" t="s">
        <v>329</v>
      </c>
      <c r="C169" s="44" t="s">
        <v>154</v>
      </c>
      <c r="D169" s="45">
        <v>45753</v>
      </c>
      <c r="E169" s="45">
        <v>45758</v>
      </c>
      <c r="F169" s="46">
        <v>1170.3</v>
      </c>
      <c r="G169" s="45" t="s">
        <v>202</v>
      </c>
      <c r="H169" s="43">
        <v>5.5</v>
      </c>
      <c r="I169" s="44">
        <v>6082.36</v>
      </c>
      <c r="J169" s="43" t="s">
        <v>92</v>
      </c>
    </row>
    <row r="170" spans="1:10" ht="30" customHeight="1" x14ac:dyDescent="0.25">
      <c r="A170" s="78" t="s">
        <v>86</v>
      </c>
      <c r="B170" s="78" t="s">
        <v>87</v>
      </c>
      <c r="C170" s="78" t="s">
        <v>330</v>
      </c>
      <c r="D170" s="80">
        <v>45753</v>
      </c>
      <c r="E170" s="80" t="s">
        <v>16</v>
      </c>
      <c r="F170" s="81">
        <v>618.92999999999995</v>
      </c>
      <c r="G170" s="80" t="s">
        <v>331</v>
      </c>
      <c r="H170" s="78">
        <v>1.5</v>
      </c>
      <c r="I170" s="83">
        <v>1659.3</v>
      </c>
      <c r="J170" s="79" t="s">
        <v>332</v>
      </c>
    </row>
    <row r="171" spans="1:10" ht="30" customHeight="1" x14ac:dyDescent="0.25">
      <c r="A171" s="85" t="s">
        <v>333</v>
      </c>
      <c r="B171" s="85" t="s">
        <v>242</v>
      </c>
      <c r="C171" s="86" t="s">
        <v>271</v>
      </c>
      <c r="D171" s="86">
        <v>45753</v>
      </c>
      <c r="E171" s="86">
        <v>45758</v>
      </c>
      <c r="F171" s="87">
        <v>2114.2399999999998</v>
      </c>
      <c r="G171" s="86" t="s">
        <v>202</v>
      </c>
      <c r="H171" s="85">
        <v>5.5</v>
      </c>
      <c r="I171" s="88">
        <v>6082.36</v>
      </c>
      <c r="J171" s="85" t="s">
        <v>92</v>
      </c>
    </row>
    <row r="172" spans="1:10" ht="30" customHeight="1" x14ac:dyDescent="0.25">
      <c r="A172" s="78" t="s">
        <v>334</v>
      </c>
      <c r="B172" s="78" t="s">
        <v>261</v>
      </c>
      <c r="C172" s="78" t="s">
        <v>335</v>
      </c>
      <c r="D172" s="80">
        <v>45754</v>
      </c>
      <c r="E172" s="80">
        <v>45759</v>
      </c>
      <c r="F172" s="81">
        <v>2359.48</v>
      </c>
      <c r="G172" s="80" t="s">
        <v>305</v>
      </c>
      <c r="H172" s="78">
        <v>5.5</v>
      </c>
      <c r="I172" s="83">
        <v>3641.51</v>
      </c>
      <c r="J172" s="79" t="s">
        <v>306</v>
      </c>
    </row>
    <row r="173" spans="1:10" ht="30" customHeight="1" x14ac:dyDescent="0.25">
      <c r="A173" s="85" t="s">
        <v>336</v>
      </c>
      <c r="B173" s="85" t="s">
        <v>337</v>
      </c>
      <c r="C173" s="88" t="s">
        <v>154</v>
      </c>
      <c r="D173" s="86">
        <v>45753</v>
      </c>
      <c r="E173" s="86">
        <v>45758</v>
      </c>
      <c r="F173" s="87">
        <v>2664.54</v>
      </c>
      <c r="G173" s="86" t="s">
        <v>202</v>
      </c>
      <c r="H173" s="85">
        <v>5.5</v>
      </c>
      <c r="I173" s="88">
        <v>6082.36</v>
      </c>
      <c r="J173" s="85" t="s">
        <v>92</v>
      </c>
    </row>
    <row r="174" spans="1:10" ht="30" customHeight="1" x14ac:dyDescent="0.25">
      <c r="A174" s="78" t="s">
        <v>338</v>
      </c>
      <c r="B174" s="78" t="s">
        <v>27</v>
      </c>
      <c r="C174" s="80" t="s">
        <v>72</v>
      </c>
      <c r="D174" s="80">
        <v>45755</v>
      </c>
      <c r="E174" s="80" t="s">
        <v>16</v>
      </c>
      <c r="F174" s="81">
        <v>1347.61</v>
      </c>
      <c r="G174" s="80" t="s">
        <v>16</v>
      </c>
      <c r="H174" s="78" t="s">
        <v>16</v>
      </c>
      <c r="I174" s="83" t="s">
        <v>16</v>
      </c>
      <c r="J174" s="79" t="s">
        <v>339</v>
      </c>
    </row>
    <row r="175" spans="1:10" ht="30" customHeight="1" x14ac:dyDescent="0.25">
      <c r="A175" s="78" t="s">
        <v>340</v>
      </c>
      <c r="B175" s="79" t="s">
        <v>341</v>
      </c>
      <c r="C175" s="78" t="s">
        <v>67</v>
      </c>
      <c r="D175" s="80">
        <v>45753</v>
      </c>
      <c r="E175" s="80">
        <v>45755</v>
      </c>
      <c r="F175" s="81">
        <v>3052.96</v>
      </c>
      <c r="G175" s="80" t="s">
        <v>342</v>
      </c>
      <c r="H175" s="78">
        <v>2.5</v>
      </c>
      <c r="I175" s="83">
        <v>1250</v>
      </c>
      <c r="J175" s="79" t="s">
        <v>343</v>
      </c>
    </row>
    <row r="176" spans="1:10" ht="30" customHeight="1" x14ac:dyDescent="0.25">
      <c r="A176" s="78" t="s">
        <v>344</v>
      </c>
      <c r="B176" s="79" t="s">
        <v>345</v>
      </c>
      <c r="C176" s="80" t="s">
        <v>16</v>
      </c>
      <c r="D176" s="78" t="s">
        <v>16</v>
      </c>
      <c r="E176" s="83" t="s">
        <v>16</v>
      </c>
      <c r="F176" s="80" t="s">
        <v>16</v>
      </c>
      <c r="G176" s="78" t="s">
        <v>346</v>
      </c>
      <c r="H176" s="78">
        <v>8.5</v>
      </c>
      <c r="I176" s="83">
        <v>7665.74</v>
      </c>
      <c r="J176" s="79" t="s">
        <v>347</v>
      </c>
    </row>
    <row r="177" spans="1:10" ht="30" customHeight="1" x14ac:dyDescent="0.25">
      <c r="A177" s="78" t="s">
        <v>348</v>
      </c>
      <c r="B177" s="79" t="s">
        <v>349</v>
      </c>
      <c r="C177" s="80" t="s">
        <v>16</v>
      </c>
      <c r="D177" s="78" t="s">
        <v>16</v>
      </c>
      <c r="E177" s="83" t="s">
        <v>16</v>
      </c>
      <c r="F177" s="80" t="s">
        <v>16</v>
      </c>
      <c r="G177" s="78" t="s">
        <v>346</v>
      </c>
      <c r="H177" s="78">
        <v>8.5</v>
      </c>
      <c r="I177" s="83">
        <v>8260.02</v>
      </c>
      <c r="J177" s="79" t="s">
        <v>347</v>
      </c>
    </row>
    <row r="178" spans="1:10" ht="30" customHeight="1" x14ac:dyDescent="0.25">
      <c r="A178" s="78" t="s">
        <v>350</v>
      </c>
      <c r="B178" s="79" t="s">
        <v>351</v>
      </c>
      <c r="C178" s="80" t="s">
        <v>16</v>
      </c>
      <c r="D178" s="78" t="s">
        <v>16</v>
      </c>
      <c r="E178" s="83" t="s">
        <v>16</v>
      </c>
      <c r="F178" s="80" t="s">
        <v>16</v>
      </c>
      <c r="G178" s="78" t="s">
        <v>346</v>
      </c>
      <c r="H178" s="78">
        <v>8.5</v>
      </c>
      <c r="I178" s="83">
        <v>7982.34</v>
      </c>
      <c r="J178" s="79" t="s">
        <v>352</v>
      </c>
    </row>
    <row r="179" spans="1:10" ht="30" customHeight="1" x14ac:dyDescent="0.25">
      <c r="A179" s="78" t="s">
        <v>353</v>
      </c>
      <c r="B179" s="78" t="s">
        <v>329</v>
      </c>
      <c r="C179" s="80" t="s">
        <v>16</v>
      </c>
      <c r="D179" s="78" t="s">
        <v>16</v>
      </c>
      <c r="E179" s="83" t="s">
        <v>16</v>
      </c>
      <c r="F179" s="80" t="s">
        <v>16</v>
      </c>
      <c r="G179" s="80" t="s">
        <v>21</v>
      </c>
      <c r="H179" s="78">
        <v>30</v>
      </c>
      <c r="I179" s="83">
        <v>9137.07</v>
      </c>
      <c r="J179" s="79" t="s">
        <v>354</v>
      </c>
    </row>
    <row r="180" spans="1:10" ht="30" customHeight="1" x14ac:dyDescent="0.25">
      <c r="A180" s="78" t="s">
        <v>321</v>
      </c>
      <c r="B180" s="78" t="s">
        <v>322</v>
      </c>
      <c r="C180" s="80" t="s">
        <v>154</v>
      </c>
      <c r="D180" s="80">
        <v>45748</v>
      </c>
      <c r="E180" s="80">
        <v>45748</v>
      </c>
      <c r="F180" s="81">
        <v>4185.6400000000003</v>
      </c>
      <c r="G180" s="80">
        <v>45748</v>
      </c>
      <c r="H180" s="78">
        <v>0.5</v>
      </c>
      <c r="I180" s="83">
        <v>474.23</v>
      </c>
      <c r="J180" s="79" t="s">
        <v>355</v>
      </c>
    </row>
    <row r="181" spans="1:10" ht="30" customHeight="1" x14ac:dyDescent="0.25">
      <c r="A181" s="78" t="s">
        <v>356</v>
      </c>
      <c r="B181" s="79" t="s">
        <v>357</v>
      </c>
      <c r="C181" s="78" t="s">
        <v>175</v>
      </c>
      <c r="D181" s="80">
        <v>45752</v>
      </c>
      <c r="E181" s="80">
        <v>45759</v>
      </c>
      <c r="F181" s="81">
        <v>1498.98</v>
      </c>
      <c r="G181" s="80" t="s">
        <v>358</v>
      </c>
      <c r="H181" s="78">
        <v>7.5</v>
      </c>
      <c r="I181" s="83">
        <v>3750</v>
      </c>
      <c r="J181" s="79" t="s">
        <v>359</v>
      </c>
    </row>
    <row r="182" spans="1:10" ht="30" customHeight="1" x14ac:dyDescent="0.25">
      <c r="A182" s="78" t="s">
        <v>360</v>
      </c>
      <c r="B182" s="79" t="s">
        <v>361</v>
      </c>
      <c r="C182" s="78" t="s">
        <v>175</v>
      </c>
      <c r="D182" s="80">
        <v>45752</v>
      </c>
      <c r="E182" s="80">
        <v>45759</v>
      </c>
      <c r="F182" s="81">
        <v>1498.98</v>
      </c>
      <c r="G182" s="80" t="s">
        <v>358</v>
      </c>
      <c r="H182" s="78">
        <v>7.5</v>
      </c>
      <c r="I182" s="83">
        <v>3750</v>
      </c>
      <c r="J182" s="79" t="s">
        <v>359</v>
      </c>
    </row>
    <row r="183" spans="1:10" ht="30" customHeight="1" x14ac:dyDescent="0.25">
      <c r="A183" s="78" t="s">
        <v>362</v>
      </c>
      <c r="B183" s="79" t="s">
        <v>363</v>
      </c>
      <c r="C183" s="80" t="s">
        <v>16</v>
      </c>
      <c r="D183" s="78" t="s">
        <v>16</v>
      </c>
      <c r="E183" s="83" t="s">
        <v>16</v>
      </c>
      <c r="F183" s="80" t="s">
        <v>16</v>
      </c>
      <c r="G183" s="80" t="s">
        <v>346</v>
      </c>
      <c r="H183" s="78">
        <v>8.5</v>
      </c>
      <c r="I183" s="83">
        <v>7982.34</v>
      </c>
      <c r="J183" s="79" t="s">
        <v>364</v>
      </c>
    </row>
    <row r="184" spans="1:10" ht="30" customHeight="1" x14ac:dyDescent="0.25">
      <c r="A184" s="78" t="s">
        <v>193</v>
      </c>
      <c r="B184" s="78" t="s">
        <v>27</v>
      </c>
      <c r="C184" s="78" t="s">
        <v>175</v>
      </c>
      <c r="D184" s="80">
        <v>45753</v>
      </c>
      <c r="E184" s="80">
        <v>45759</v>
      </c>
      <c r="F184" s="81">
        <v>1582.2</v>
      </c>
      <c r="G184" s="80" t="s">
        <v>365</v>
      </c>
      <c r="H184" s="78">
        <v>6.5</v>
      </c>
      <c r="I184" s="83">
        <v>7190.3</v>
      </c>
      <c r="J184" s="79" t="s">
        <v>366</v>
      </c>
    </row>
    <row r="185" spans="1:10" ht="30" customHeight="1" x14ac:dyDescent="0.25">
      <c r="A185" s="78" t="s">
        <v>367</v>
      </c>
      <c r="B185" s="79" t="s">
        <v>368</v>
      </c>
      <c r="C185" s="88" t="s">
        <v>154</v>
      </c>
      <c r="D185" s="80">
        <v>45753</v>
      </c>
      <c r="E185" s="80">
        <v>45758</v>
      </c>
      <c r="F185" s="81">
        <v>3317.5</v>
      </c>
      <c r="G185" s="90" t="s">
        <v>202</v>
      </c>
      <c r="H185" s="79">
        <v>5.5</v>
      </c>
      <c r="I185" s="83">
        <v>6008.71</v>
      </c>
      <c r="J185" s="85" t="s">
        <v>92</v>
      </c>
    </row>
    <row r="186" spans="1:10" ht="30" customHeight="1" x14ac:dyDescent="0.25">
      <c r="A186" s="78" t="s">
        <v>369</v>
      </c>
      <c r="B186" s="78" t="s">
        <v>370</v>
      </c>
      <c r="C186" s="78" t="s">
        <v>371</v>
      </c>
      <c r="D186" s="80">
        <v>45756</v>
      </c>
      <c r="E186" s="80">
        <v>45759</v>
      </c>
      <c r="F186" s="81">
        <v>2646.61</v>
      </c>
      <c r="G186" s="80" t="s">
        <v>372</v>
      </c>
      <c r="H186" s="78">
        <v>3.5</v>
      </c>
      <c r="I186" s="83">
        <v>3871.7</v>
      </c>
      <c r="J186" s="79" t="s">
        <v>373</v>
      </c>
    </row>
    <row r="187" spans="1:10" ht="30" customHeight="1" x14ac:dyDescent="0.25">
      <c r="A187" s="85" t="s">
        <v>374</v>
      </c>
      <c r="B187" s="89" t="s">
        <v>375</v>
      </c>
      <c r="C187" s="85" t="s">
        <v>281</v>
      </c>
      <c r="D187" s="86">
        <v>45755</v>
      </c>
      <c r="E187" s="86">
        <v>45757</v>
      </c>
      <c r="F187" s="87">
        <v>1137.2</v>
      </c>
      <c r="G187" s="86" t="s">
        <v>181</v>
      </c>
      <c r="H187" s="85">
        <v>2.5</v>
      </c>
      <c r="I187" s="88">
        <v>2765.5</v>
      </c>
      <c r="J187" s="89" t="s">
        <v>376</v>
      </c>
    </row>
    <row r="188" spans="1:10" ht="30" customHeight="1" x14ac:dyDescent="0.25">
      <c r="A188" s="85" t="s">
        <v>377</v>
      </c>
      <c r="B188" s="85" t="s">
        <v>378</v>
      </c>
      <c r="C188" s="88" t="s">
        <v>154</v>
      </c>
      <c r="D188" s="86">
        <v>45753</v>
      </c>
      <c r="E188" s="86">
        <v>45758</v>
      </c>
      <c r="F188" s="87">
        <v>1170.3</v>
      </c>
      <c r="G188" s="100" t="s">
        <v>202</v>
      </c>
      <c r="H188" s="89">
        <v>5.5</v>
      </c>
      <c r="I188" s="88">
        <v>6082.1</v>
      </c>
      <c r="J188" s="85" t="s">
        <v>92</v>
      </c>
    </row>
    <row r="189" spans="1:10" ht="30" customHeight="1" x14ac:dyDescent="0.25">
      <c r="A189" s="85" t="s">
        <v>379</v>
      </c>
      <c r="B189" s="85" t="s">
        <v>242</v>
      </c>
      <c r="C189" s="85" t="s">
        <v>281</v>
      </c>
      <c r="D189" s="86">
        <v>45754</v>
      </c>
      <c r="E189" s="86">
        <v>45757</v>
      </c>
      <c r="F189" s="87">
        <v>1205.18</v>
      </c>
      <c r="G189" s="86" t="s">
        <v>282</v>
      </c>
      <c r="H189" s="85">
        <v>3.5</v>
      </c>
      <c r="I189" s="88">
        <v>3871.7</v>
      </c>
      <c r="J189" s="89" t="s">
        <v>380</v>
      </c>
    </row>
    <row r="190" spans="1:10" ht="30" customHeight="1" x14ac:dyDescent="0.25">
      <c r="A190" s="43" t="s">
        <v>381</v>
      </c>
      <c r="B190" s="43" t="s">
        <v>261</v>
      </c>
      <c r="C190" s="43" t="s">
        <v>154</v>
      </c>
      <c r="D190" s="45">
        <v>45752</v>
      </c>
      <c r="E190" s="45">
        <v>45758</v>
      </c>
      <c r="F190" s="46">
        <v>1324.42</v>
      </c>
      <c r="G190" s="45" t="s">
        <v>382</v>
      </c>
      <c r="H190" s="43">
        <v>6.5</v>
      </c>
      <c r="I190" s="44">
        <v>7137.52</v>
      </c>
      <c r="J190" s="43" t="s">
        <v>92</v>
      </c>
    </row>
    <row r="191" spans="1:10" ht="30" customHeight="1" x14ac:dyDescent="0.25">
      <c r="A191" s="78" t="s">
        <v>25</v>
      </c>
      <c r="B191" s="78" t="s">
        <v>84</v>
      </c>
      <c r="C191" s="78" t="s">
        <v>281</v>
      </c>
      <c r="D191" s="80">
        <v>45755</v>
      </c>
      <c r="E191" s="80">
        <v>45757</v>
      </c>
      <c r="F191" s="81">
        <v>2542.5700000000002</v>
      </c>
      <c r="G191" s="80" t="s">
        <v>383</v>
      </c>
      <c r="H191" s="78">
        <v>2.5</v>
      </c>
      <c r="I191" s="83">
        <v>2765.5</v>
      </c>
      <c r="J191" s="79" t="s">
        <v>384</v>
      </c>
    </row>
    <row r="192" spans="1:10" ht="30" customHeight="1" x14ac:dyDescent="0.25">
      <c r="A192" s="85" t="s">
        <v>36</v>
      </c>
      <c r="B192" s="85" t="s">
        <v>27</v>
      </c>
      <c r="C192" s="86" t="s">
        <v>385</v>
      </c>
      <c r="D192" s="86">
        <v>45753</v>
      </c>
      <c r="E192" s="86">
        <v>45758</v>
      </c>
      <c r="F192" s="87">
        <v>1980.43</v>
      </c>
      <c r="G192" s="100" t="s">
        <v>202</v>
      </c>
      <c r="H192" s="89">
        <v>5.5</v>
      </c>
      <c r="I192" s="88">
        <v>6084.1</v>
      </c>
      <c r="J192" s="85" t="s">
        <v>92</v>
      </c>
    </row>
    <row r="193" spans="1:10" ht="30" customHeight="1" x14ac:dyDescent="0.25">
      <c r="A193" s="43" t="s">
        <v>386</v>
      </c>
      <c r="B193" s="43" t="s">
        <v>387</v>
      </c>
      <c r="C193" s="43" t="s">
        <v>154</v>
      </c>
      <c r="D193" s="45">
        <v>45753</v>
      </c>
      <c r="E193" s="45">
        <v>45758</v>
      </c>
      <c r="F193" s="46">
        <v>1312.18</v>
      </c>
      <c r="G193" s="47" t="s">
        <v>202</v>
      </c>
      <c r="H193" s="48">
        <v>5.5</v>
      </c>
      <c r="I193" s="44">
        <v>6082.36</v>
      </c>
      <c r="J193" s="43" t="s">
        <v>92</v>
      </c>
    </row>
    <row r="194" spans="1:10" ht="30" customHeight="1" x14ac:dyDescent="0.25">
      <c r="A194" s="78" t="s">
        <v>388</v>
      </c>
      <c r="B194" s="78" t="s">
        <v>370</v>
      </c>
      <c r="C194" s="78" t="s">
        <v>389</v>
      </c>
      <c r="D194" s="80">
        <v>45753</v>
      </c>
      <c r="E194" s="80">
        <v>45758</v>
      </c>
      <c r="F194" s="81">
        <v>1632.94</v>
      </c>
      <c r="G194" s="90" t="s">
        <v>202</v>
      </c>
      <c r="H194" s="79">
        <v>5.5</v>
      </c>
      <c r="I194" s="83">
        <v>6084.1</v>
      </c>
      <c r="J194" s="85" t="s">
        <v>92</v>
      </c>
    </row>
    <row r="195" spans="1:10" ht="30" customHeight="1" x14ac:dyDescent="0.25">
      <c r="A195" s="43" t="s">
        <v>390</v>
      </c>
      <c r="B195" s="43" t="s">
        <v>329</v>
      </c>
      <c r="C195" s="43" t="s">
        <v>391</v>
      </c>
      <c r="D195" s="45">
        <v>45753</v>
      </c>
      <c r="E195" s="45">
        <v>45758</v>
      </c>
      <c r="F195" s="46">
        <v>2473.5300000000002</v>
      </c>
      <c r="G195" s="47" t="s">
        <v>202</v>
      </c>
      <c r="H195" s="48">
        <v>5.5</v>
      </c>
      <c r="I195" s="44">
        <v>6082.36</v>
      </c>
      <c r="J195" s="43" t="s">
        <v>92</v>
      </c>
    </row>
    <row r="196" spans="1:10" ht="30" customHeight="1" x14ac:dyDescent="0.25">
      <c r="A196" s="78" t="s">
        <v>392</v>
      </c>
      <c r="B196" s="78" t="s">
        <v>129</v>
      </c>
      <c r="C196" s="81" t="s">
        <v>217</v>
      </c>
      <c r="D196" s="80">
        <v>45755</v>
      </c>
      <c r="E196" s="80" t="s">
        <v>16</v>
      </c>
      <c r="F196" s="81">
        <v>1407.79</v>
      </c>
      <c r="G196" s="80" t="s">
        <v>16</v>
      </c>
      <c r="H196" s="80" t="s">
        <v>16</v>
      </c>
      <c r="I196" s="80" t="s">
        <v>16</v>
      </c>
      <c r="J196" s="78" t="s">
        <v>28</v>
      </c>
    </row>
    <row r="197" spans="1:10" ht="30" customHeight="1" x14ac:dyDescent="0.25">
      <c r="A197" s="78" t="s">
        <v>393</v>
      </c>
      <c r="B197" s="78" t="s">
        <v>84</v>
      </c>
      <c r="C197" s="78" t="s">
        <v>88</v>
      </c>
      <c r="D197" s="80">
        <v>45751</v>
      </c>
      <c r="E197" s="80">
        <v>45752</v>
      </c>
      <c r="F197" s="81">
        <v>4689.76</v>
      </c>
      <c r="G197" s="80" t="s">
        <v>16</v>
      </c>
      <c r="H197" s="80" t="s">
        <v>16</v>
      </c>
      <c r="I197" s="80" t="s">
        <v>16</v>
      </c>
      <c r="J197" s="79" t="s">
        <v>394</v>
      </c>
    </row>
    <row r="198" spans="1:10" ht="30" customHeight="1" x14ac:dyDescent="0.25">
      <c r="A198" s="78" t="s">
        <v>395</v>
      </c>
      <c r="B198" s="78" t="s">
        <v>27</v>
      </c>
      <c r="C198" s="78" t="s">
        <v>396</v>
      </c>
      <c r="D198" s="80">
        <v>45755</v>
      </c>
      <c r="E198" s="80" t="s">
        <v>16</v>
      </c>
      <c r="F198" s="81">
        <v>1964.15</v>
      </c>
      <c r="G198" s="80" t="s">
        <v>16</v>
      </c>
      <c r="H198" s="80" t="s">
        <v>16</v>
      </c>
      <c r="I198" s="80" t="s">
        <v>16</v>
      </c>
      <c r="J198" s="78" t="s">
        <v>28</v>
      </c>
    </row>
    <row r="199" spans="1:10" ht="30" customHeight="1" x14ac:dyDescent="0.25">
      <c r="A199" s="78" t="s">
        <v>32</v>
      </c>
      <c r="B199" s="78" t="s">
        <v>84</v>
      </c>
      <c r="C199" s="78" t="s">
        <v>397</v>
      </c>
      <c r="D199" s="80">
        <v>45768</v>
      </c>
      <c r="E199" s="80">
        <v>45775</v>
      </c>
      <c r="F199" s="81">
        <v>1375.31</v>
      </c>
      <c r="G199" s="80" t="s">
        <v>16</v>
      </c>
      <c r="H199" s="80" t="s">
        <v>16</v>
      </c>
      <c r="I199" s="80" t="s">
        <v>16</v>
      </c>
      <c r="J199" s="78" t="s">
        <v>28</v>
      </c>
    </row>
    <row r="200" spans="1:10" ht="30" customHeight="1" x14ac:dyDescent="0.25">
      <c r="A200" s="78" t="s">
        <v>151</v>
      </c>
      <c r="B200" s="79" t="s">
        <v>398</v>
      </c>
      <c r="C200" s="80" t="s">
        <v>16</v>
      </c>
      <c r="D200" s="80" t="s">
        <v>16</v>
      </c>
      <c r="E200" s="80" t="s">
        <v>16</v>
      </c>
      <c r="F200" s="80" t="s">
        <v>16</v>
      </c>
      <c r="G200" s="80" t="s">
        <v>399</v>
      </c>
      <c r="H200" s="78">
        <v>10</v>
      </c>
      <c r="I200" s="83">
        <v>11062</v>
      </c>
      <c r="J200" s="78" t="s">
        <v>28</v>
      </c>
    </row>
    <row r="201" spans="1:10" ht="30" customHeight="1" x14ac:dyDescent="0.25">
      <c r="A201" s="78" t="s">
        <v>128</v>
      </c>
      <c r="B201" s="78" t="s">
        <v>168</v>
      </c>
      <c r="C201" s="78" t="s">
        <v>400</v>
      </c>
      <c r="D201" s="80">
        <v>45757</v>
      </c>
      <c r="E201" s="80">
        <v>45759</v>
      </c>
      <c r="F201" s="81">
        <v>2189.41</v>
      </c>
      <c r="G201" s="80" t="s">
        <v>401</v>
      </c>
      <c r="H201" s="78">
        <v>2.5</v>
      </c>
      <c r="I201" s="83">
        <v>2765.5</v>
      </c>
      <c r="J201" s="79" t="s">
        <v>402</v>
      </c>
    </row>
    <row r="202" spans="1:10" ht="30" customHeight="1" x14ac:dyDescent="0.25">
      <c r="A202" s="78" t="s">
        <v>403</v>
      </c>
      <c r="B202" s="80" t="s">
        <v>168</v>
      </c>
      <c r="C202" s="80" t="s">
        <v>404</v>
      </c>
      <c r="D202" s="80">
        <v>45754</v>
      </c>
      <c r="E202" s="80">
        <v>45757</v>
      </c>
      <c r="F202" s="81">
        <v>2306.7199999999998</v>
      </c>
      <c r="G202" s="80" t="s">
        <v>405</v>
      </c>
      <c r="H202" s="78">
        <v>3.5</v>
      </c>
      <c r="I202" s="83">
        <v>3871.7</v>
      </c>
      <c r="J202" s="78" t="s">
        <v>28</v>
      </c>
    </row>
    <row r="203" spans="1:10" ht="30" customHeight="1" x14ac:dyDescent="0.25">
      <c r="A203" s="78" t="s">
        <v>406</v>
      </c>
      <c r="B203" s="78" t="s">
        <v>407</v>
      </c>
      <c r="C203" s="78" t="s">
        <v>175</v>
      </c>
      <c r="D203" s="80">
        <v>45752</v>
      </c>
      <c r="E203" s="80">
        <v>45756</v>
      </c>
      <c r="F203" s="81">
        <v>2551.69</v>
      </c>
      <c r="G203" s="80" t="s">
        <v>408</v>
      </c>
      <c r="H203" s="78">
        <v>4.5</v>
      </c>
      <c r="I203" s="83">
        <v>4754.78</v>
      </c>
      <c r="J203" s="79" t="s">
        <v>409</v>
      </c>
    </row>
    <row r="204" spans="1:10" ht="30" customHeight="1" x14ac:dyDescent="0.25">
      <c r="A204" s="78" t="s">
        <v>410</v>
      </c>
      <c r="B204" s="78" t="s">
        <v>370</v>
      </c>
      <c r="C204" s="78" t="s">
        <v>411</v>
      </c>
      <c r="D204" s="80">
        <v>45754</v>
      </c>
      <c r="E204" s="80">
        <v>45758</v>
      </c>
      <c r="F204" s="81">
        <v>1732.48</v>
      </c>
      <c r="G204" s="80" t="s">
        <v>412</v>
      </c>
      <c r="H204" s="78">
        <v>4.5</v>
      </c>
      <c r="I204" s="83">
        <v>4977.8999999999996</v>
      </c>
      <c r="J204" s="79" t="s">
        <v>413</v>
      </c>
    </row>
    <row r="205" spans="1:10" ht="30" customHeight="1" x14ac:dyDescent="0.25">
      <c r="A205" s="78" t="s">
        <v>82</v>
      </c>
      <c r="B205" s="79" t="s">
        <v>84</v>
      </c>
      <c r="C205" s="78" t="s">
        <v>414</v>
      </c>
      <c r="D205" s="80">
        <v>45761</v>
      </c>
      <c r="E205" s="80">
        <v>45761</v>
      </c>
      <c r="F205" s="81">
        <v>3239.87</v>
      </c>
      <c r="G205" s="80" t="s">
        <v>415</v>
      </c>
      <c r="H205" s="80" t="s">
        <v>416</v>
      </c>
      <c r="I205" s="83">
        <v>553.1</v>
      </c>
      <c r="J205" s="79" t="s">
        <v>417</v>
      </c>
    </row>
    <row r="206" spans="1:10" ht="30" customHeight="1" x14ac:dyDescent="0.25">
      <c r="A206" s="78" t="s">
        <v>216</v>
      </c>
      <c r="B206" s="78" t="s">
        <v>27</v>
      </c>
      <c r="C206" s="78" t="s">
        <v>162</v>
      </c>
      <c r="D206" s="80">
        <v>45769</v>
      </c>
      <c r="E206" s="80">
        <v>45771</v>
      </c>
      <c r="F206" s="81">
        <v>2075.81</v>
      </c>
      <c r="G206" s="80" t="s">
        <v>16</v>
      </c>
      <c r="H206" s="80" t="s">
        <v>16</v>
      </c>
      <c r="I206" s="80" t="s">
        <v>16</v>
      </c>
      <c r="J206" s="78" t="s">
        <v>28</v>
      </c>
    </row>
    <row r="207" spans="1:10" ht="30" customHeight="1" x14ac:dyDescent="0.25">
      <c r="A207" s="78" t="s">
        <v>418</v>
      </c>
      <c r="B207" s="79" t="s">
        <v>398</v>
      </c>
      <c r="C207" s="80" t="s">
        <v>419</v>
      </c>
      <c r="D207" s="80">
        <v>45757</v>
      </c>
      <c r="E207" s="80">
        <v>45769</v>
      </c>
      <c r="F207" s="81">
        <v>4322.28</v>
      </c>
      <c r="G207" s="80" t="s">
        <v>16</v>
      </c>
      <c r="H207" s="80" t="s">
        <v>16</v>
      </c>
      <c r="I207" s="80" t="s">
        <v>16</v>
      </c>
      <c r="J207" s="78" t="s">
        <v>28</v>
      </c>
    </row>
    <row r="208" spans="1:10" ht="30" customHeight="1" x14ac:dyDescent="0.25">
      <c r="A208" s="78" t="s">
        <v>59</v>
      </c>
      <c r="B208" s="78" t="s">
        <v>84</v>
      </c>
      <c r="C208" s="78" t="s">
        <v>88</v>
      </c>
      <c r="D208" s="80">
        <v>45775</v>
      </c>
      <c r="E208" s="80">
        <v>45777</v>
      </c>
      <c r="F208" s="81">
        <v>1823.6</v>
      </c>
      <c r="G208" s="80" t="s">
        <v>16</v>
      </c>
      <c r="H208" s="80" t="s">
        <v>16</v>
      </c>
      <c r="I208" s="80" t="s">
        <v>16</v>
      </c>
      <c r="J208" s="78" t="s">
        <v>28</v>
      </c>
    </row>
    <row r="209" spans="1:10" ht="30" customHeight="1" x14ac:dyDescent="0.25">
      <c r="A209" s="78" t="s">
        <v>44</v>
      </c>
      <c r="B209" s="78" t="s">
        <v>27</v>
      </c>
      <c r="C209" s="80" t="s">
        <v>420</v>
      </c>
      <c r="D209" s="81" t="s">
        <v>421</v>
      </c>
      <c r="E209" s="80">
        <v>45775</v>
      </c>
      <c r="F209" s="81">
        <v>2911.61</v>
      </c>
      <c r="G209" s="80" t="s">
        <v>16</v>
      </c>
      <c r="H209" s="80" t="s">
        <v>16</v>
      </c>
      <c r="I209" s="80" t="s">
        <v>16</v>
      </c>
      <c r="J209" s="79" t="s">
        <v>422</v>
      </c>
    </row>
    <row r="210" spans="1:10" ht="30" customHeight="1" x14ac:dyDescent="0.25">
      <c r="A210" s="78" t="s">
        <v>423</v>
      </c>
      <c r="B210" s="78" t="s">
        <v>27</v>
      </c>
      <c r="C210" s="80" t="s">
        <v>424</v>
      </c>
      <c r="D210" s="80">
        <v>45757</v>
      </c>
      <c r="E210" s="80" t="s">
        <v>16</v>
      </c>
      <c r="F210" s="81">
        <v>1603.12</v>
      </c>
      <c r="G210" s="80" t="s">
        <v>16</v>
      </c>
      <c r="H210" s="80" t="s">
        <v>16</v>
      </c>
      <c r="I210" s="80" t="s">
        <v>16</v>
      </c>
      <c r="J210" s="78" t="s">
        <v>28</v>
      </c>
    </row>
    <row r="211" spans="1:10" ht="30" customHeight="1" x14ac:dyDescent="0.25">
      <c r="A211" s="78" t="s">
        <v>39</v>
      </c>
      <c r="B211" s="78" t="s">
        <v>425</v>
      </c>
      <c r="C211" s="80" t="s">
        <v>426</v>
      </c>
      <c r="D211" s="80">
        <v>45762</v>
      </c>
      <c r="E211" s="80">
        <v>45769</v>
      </c>
      <c r="F211" s="81">
        <v>2176.63</v>
      </c>
      <c r="G211" s="80" t="s">
        <v>16</v>
      </c>
      <c r="H211" s="80" t="s">
        <v>16</v>
      </c>
      <c r="I211" s="80" t="s">
        <v>16</v>
      </c>
      <c r="J211" s="78" t="s">
        <v>28</v>
      </c>
    </row>
    <row r="212" spans="1:10" ht="30" customHeight="1" x14ac:dyDescent="0.25">
      <c r="A212" s="78" t="s">
        <v>151</v>
      </c>
      <c r="B212" s="90" t="s">
        <v>398</v>
      </c>
      <c r="C212" s="80" t="s">
        <v>427</v>
      </c>
      <c r="D212" s="80" t="s">
        <v>428</v>
      </c>
      <c r="E212" s="80" t="s">
        <v>16</v>
      </c>
      <c r="F212" s="81">
        <v>2565.7399999999998</v>
      </c>
      <c r="G212" s="80" t="s">
        <v>16</v>
      </c>
      <c r="H212" s="80" t="s">
        <v>16</v>
      </c>
      <c r="I212" s="80" t="s">
        <v>16</v>
      </c>
      <c r="J212" s="78" t="s">
        <v>28</v>
      </c>
    </row>
    <row r="213" spans="1:10" ht="30" customHeight="1" x14ac:dyDescent="0.25">
      <c r="A213" s="78" t="s">
        <v>429</v>
      </c>
      <c r="B213" s="78" t="s">
        <v>129</v>
      </c>
      <c r="C213" s="78" t="s">
        <v>88</v>
      </c>
      <c r="D213" s="80">
        <v>45750</v>
      </c>
      <c r="E213" s="80" t="s">
        <v>430</v>
      </c>
      <c r="F213" s="81">
        <v>2674.56</v>
      </c>
      <c r="G213" s="80" t="s">
        <v>431</v>
      </c>
      <c r="H213" s="78">
        <v>1.5</v>
      </c>
      <c r="I213" s="83">
        <v>1659.3</v>
      </c>
      <c r="J213" s="78" t="s">
        <v>28</v>
      </c>
    </row>
    <row r="214" spans="1:10" ht="30" customHeight="1" x14ac:dyDescent="0.25">
      <c r="A214" s="49" t="s">
        <v>432</v>
      </c>
      <c r="B214" s="101" t="s">
        <v>433</v>
      </c>
      <c r="C214" s="50" t="s">
        <v>154</v>
      </c>
      <c r="D214" s="50">
        <v>45752</v>
      </c>
      <c r="E214" s="50">
        <v>45758</v>
      </c>
      <c r="F214" s="51">
        <v>1324.42</v>
      </c>
      <c r="G214" s="50" t="s">
        <v>382</v>
      </c>
      <c r="H214" s="49">
        <v>6.5</v>
      </c>
      <c r="I214" s="52">
        <v>7137.52</v>
      </c>
      <c r="J214" s="49" t="s">
        <v>92</v>
      </c>
    </row>
    <row r="215" spans="1:10" ht="30" customHeight="1" x14ac:dyDescent="0.25">
      <c r="A215" s="49" t="s">
        <v>434</v>
      </c>
      <c r="B215" s="49" t="s">
        <v>435</v>
      </c>
      <c r="C215" s="50" t="s">
        <v>154</v>
      </c>
      <c r="D215" s="50">
        <v>45753</v>
      </c>
      <c r="E215" s="50">
        <v>45758</v>
      </c>
      <c r="F215" s="51">
        <v>1170.3</v>
      </c>
      <c r="G215" s="50" t="s">
        <v>202</v>
      </c>
      <c r="H215" s="49">
        <v>5.5</v>
      </c>
      <c r="I215" s="52">
        <v>6082.36</v>
      </c>
      <c r="J215" s="49" t="s">
        <v>92</v>
      </c>
    </row>
    <row r="216" spans="1:10" ht="30" customHeight="1" x14ac:dyDescent="0.25">
      <c r="A216" s="78" t="s">
        <v>436</v>
      </c>
      <c r="B216" s="80" t="s">
        <v>84</v>
      </c>
      <c r="C216" s="90" t="s">
        <v>71</v>
      </c>
      <c r="D216" s="80">
        <v>45754</v>
      </c>
      <c r="E216" s="80">
        <v>45776</v>
      </c>
      <c r="F216" s="81">
        <v>3159.23</v>
      </c>
      <c r="G216" s="80" t="s">
        <v>437</v>
      </c>
      <c r="H216" s="78">
        <v>1.5</v>
      </c>
      <c r="I216" s="83">
        <v>1659.3</v>
      </c>
      <c r="J216" s="78" t="s">
        <v>28</v>
      </c>
    </row>
    <row r="217" spans="1:10" ht="30" customHeight="1" x14ac:dyDescent="0.25">
      <c r="A217" s="78" t="s">
        <v>47</v>
      </c>
      <c r="B217" s="78" t="s">
        <v>84</v>
      </c>
      <c r="C217" s="78" t="s">
        <v>438</v>
      </c>
      <c r="D217" s="80">
        <v>45768</v>
      </c>
      <c r="E217" s="80">
        <v>45774</v>
      </c>
      <c r="F217" s="81">
        <v>4233.78</v>
      </c>
      <c r="G217" s="80" t="s">
        <v>16</v>
      </c>
      <c r="H217" s="80" t="s">
        <v>16</v>
      </c>
      <c r="I217" s="80" t="s">
        <v>16</v>
      </c>
      <c r="J217" s="78" t="s">
        <v>28</v>
      </c>
    </row>
    <row r="218" spans="1:10" ht="30" customHeight="1" x14ac:dyDescent="0.25">
      <c r="A218" s="78" t="s">
        <v>94</v>
      </c>
      <c r="B218" s="79" t="s">
        <v>95</v>
      </c>
      <c r="C218" s="78" t="s">
        <v>439</v>
      </c>
      <c r="D218" s="81" t="s">
        <v>440</v>
      </c>
      <c r="E218" s="80" t="s">
        <v>16</v>
      </c>
      <c r="F218" s="81">
        <v>818.46</v>
      </c>
      <c r="G218" s="80" t="s">
        <v>16</v>
      </c>
      <c r="H218" s="80" t="s">
        <v>16</v>
      </c>
      <c r="I218" s="80" t="s">
        <v>16</v>
      </c>
      <c r="J218" s="79" t="s">
        <v>97</v>
      </c>
    </row>
    <row r="219" spans="1:10" ht="30" customHeight="1" x14ac:dyDescent="0.25">
      <c r="A219" s="78" t="s">
        <v>94</v>
      </c>
      <c r="B219" s="79" t="s">
        <v>95</v>
      </c>
      <c r="C219" s="78" t="s">
        <v>441</v>
      </c>
      <c r="D219" s="80">
        <v>45758</v>
      </c>
      <c r="E219" s="80" t="s">
        <v>16</v>
      </c>
      <c r="F219" s="81">
        <v>1509.71</v>
      </c>
      <c r="G219" s="80" t="s">
        <v>442</v>
      </c>
      <c r="H219" s="78">
        <v>6.5</v>
      </c>
      <c r="I219" s="83">
        <v>3250</v>
      </c>
      <c r="J219" s="79" t="s">
        <v>97</v>
      </c>
    </row>
    <row r="220" spans="1:10" ht="30" customHeight="1" x14ac:dyDescent="0.25">
      <c r="A220" s="78" t="s">
        <v>443</v>
      </c>
      <c r="B220" s="79" t="s">
        <v>444</v>
      </c>
      <c r="C220" s="78" t="s">
        <v>217</v>
      </c>
      <c r="D220" s="80">
        <v>45755</v>
      </c>
      <c r="E220" s="80" t="s">
        <v>16</v>
      </c>
      <c r="F220" s="81">
        <v>724.05</v>
      </c>
      <c r="G220" s="80" t="s">
        <v>445</v>
      </c>
      <c r="H220" s="78">
        <v>5.5</v>
      </c>
      <c r="I220" s="83">
        <v>5784.36</v>
      </c>
      <c r="J220" s="79" t="s">
        <v>446</v>
      </c>
    </row>
    <row r="221" spans="1:10" ht="30" customHeight="1" x14ac:dyDescent="0.25">
      <c r="A221" s="78" t="s">
        <v>443</v>
      </c>
      <c r="B221" s="79" t="s">
        <v>444</v>
      </c>
      <c r="C221" s="78" t="s">
        <v>217</v>
      </c>
      <c r="D221" s="80">
        <v>45758</v>
      </c>
      <c r="E221" s="80" t="s">
        <v>16</v>
      </c>
      <c r="F221" s="81">
        <v>3083.47</v>
      </c>
      <c r="G221" s="80" t="s">
        <v>447</v>
      </c>
      <c r="H221" s="78">
        <v>1.5</v>
      </c>
      <c r="I221" s="83">
        <v>1503.82</v>
      </c>
      <c r="J221" s="79" t="s">
        <v>446</v>
      </c>
    </row>
    <row r="222" spans="1:10" ht="30" customHeight="1" x14ac:dyDescent="0.25">
      <c r="A222" s="78" t="s">
        <v>128</v>
      </c>
      <c r="B222" s="78" t="s">
        <v>129</v>
      </c>
      <c r="C222" s="78" t="s">
        <v>198</v>
      </c>
      <c r="D222" s="80">
        <v>45771</v>
      </c>
      <c r="E222" s="80">
        <v>45772</v>
      </c>
      <c r="F222" s="81">
        <v>747.41</v>
      </c>
      <c r="G222" s="80" t="s">
        <v>448</v>
      </c>
      <c r="H222" s="78">
        <v>1.5</v>
      </c>
      <c r="I222" s="83">
        <v>1106.2</v>
      </c>
      <c r="J222" s="79" t="s">
        <v>449</v>
      </c>
    </row>
    <row r="223" spans="1:10" ht="30" customHeight="1" x14ac:dyDescent="0.25">
      <c r="A223" s="95" t="s">
        <v>128</v>
      </c>
      <c r="B223" s="95" t="s">
        <v>129</v>
      </c>
      <c r="C223" s="95" t="s">
        <v>138</v>
      </c>
      <c r="D223" s="96">
        <v>45771</v>
      </c>
      <c r="E223" s="96" t="s">
        <v>16</v>
      </c>
      <c r="F223" s="97">
        <v>400</v>
      </c>
      <c r="G223" s="96" t="s">
        <v>16</v>
      </c>
      <c r="H223" s="95" t="s">
        <v>16</v>
      </c>
      <c r="I223" s="98" t="s">
        <v>16</v>
      </c>
      <c r="J223" s="102" t="s">
        <v>449</v>
      </c>
    </row>
    <row r="224" spans="1:10" ht="30" customHeight="1" x14ac:dyDescent="0.25">
      <c r="A224" s="78" t="s">
        <v>450</v>
      </c>
      <c r="B224" s="78" t="s">
        <v>451</v>
      </c>
      <c r="C224" s="78" t="s">
        <v>452</v>
      </c>
      <c r="D224" s="80" t="s">
        <v>453</v>
      </c>
      <c r="E224" s="80">
        <v>45772</v>
      </c>
      <c r="F224" s="81">
        <v>1103.51</v>
      </c>
      <c r="G224" s="80" t="s">
        <v>454</v>
      </c>
      <c r="H224" s="78">
        <v>2.5</v>
      </c>
      <c r="I224" s="83">
        <v>2765.5</v>
      </c>
      <c r="J224" s="79" t="s">
        <v>455</v>
      </c>
    </row>
    <row r="225" spans="1:16" ht="30" customHeight="1" x14ac:dyDescent="0.25">
      <c r="A225" s="78" t="s">
        <v>60</v>
      </c>
      <c r="B225" s="78" t="s">
        <v>64</v>
      </c>
      <c r="C225" s="78" t="s">
        <v>452</v>
      </c>
      <c r="D225" s="80" t="s">
        <v>453</v>
      </c>
      <c r="E225" s="80">
        <v>45772</v>
      </c>
      <c r="F225" s="81">
        <v>1322.18</v>
      </c>
      <c r="G225" s="80" t="s">
        <v>454</v>
      </c>
      <c r="H225" s="78">
        <v>2.5</v>
      </c>
      <c r="I225" s="83">
        <v>2765.5</v>
      </c>
      <c r="J225" s="79" t="s">
        <v>455</v>
      </c>
    </row>
    <row r="226" spans="1:16" ht="30" customHeight="1" x14ac:dyDescent="0.25">
      <c r="A226" s="78" t="s">
        <v>456</v>
      </c>
      <c r="B226" s="78" t="s">
        <v>280</v>
      </c>
      <c r="C226" s="78" t="s">
        <v>452</v>
      </c>
      <c r="D226" s="80">
        <v>45769</v>
      </c>
      <c r="E226" s="80">
        <v>45773</v>
      </c>
      <c r="F226" s="81">
        <v>1709.84</v>
      </c>
      <c r="G226" s="80" t="s">
        <v>457</v>
      </c>
      <c r="H226" s="78">
        <v>4.5</v>
      </c>
      <c r="I226" s="83">
        <v>4977.8999999999996</v>
      </c>
      <c r="J226" s="79" t="s">
        <v>458</v>
      </c>
    </row>
    <row r="227" spans="1:16" ht="30" customHeight="1" x14ac:dyDescent="0.25">
      <c r="A227" s="78" t="s">
        <v>459</v>
      </c>
      <c r="B227" s="78" t="s">
        <v>460</v>
      </c>
      <c r="C227" s="78" t="s">
        <v>461</v>
      </c>
      <c r="D227" s="80">
        <v>45771</v>
      </c>
      <c r="E227" s="80">
        <v>45772</v>
      </c>
      <c r="F227" s="81">
        <v>1448.72</v>
      </c>
      <c r="G227" s="80" t="s">
        <v>448</v>
      </c>
      <c r="H227" s="78">
        <v>1.5</v>
      </c>
      <c r="I227" s="83">
        <v>1659.3</v>
      </c>
      <c r="J227" s="79" t="s">
        <v>462</v>
      </c>
    </row>
    <row r="228" spans="1:16" ht="30" customHeight="1" x14ac:dyDescent="0.25">
      <c r="A228" s="78" t="s">
        <v>374</v>
      </c>
      <c r="B228" s="79" t="s">
        <v>375</v>
      </c>
      <c r="C228" s="78" t="s">
        <v>452</v>
      </c>
      <c r="D228" s="80">
        <v>45770</v>
      </c>
      <c r="E228" s="80">
        <v>45773</v>
      </c>
      <c r="F228" s="81">
        <v>1497.3</v>
      </c>
      <c r="G228" s="80" t="s">
        <v>463</v>
      </c>
      <c r="H228" s="78">
        <v>3.5</v>
      </c>
      <c r="I228" s="83">
        <v>3871.7</v>
      </c>
      <c r="J228" s="79" t="s">
        <v>464</v>
      </c>
    </row>
    <row r="229" spans="1:16" ht="30" customHeight="1" x14ac:dyDescent="0.25">
      <c r="A229" s="78" t="s">
        <v>86</v>
      </c>
      <c r="B229" s="78" t="s">
        <v>465</v>
      </c>
      <c r="C229" s="78" t="s">
        <v>466</v>
      </c>
      <c r="D229" s="80" t="s">
        <v>467</v>
      </c>
      <c r="E229" s="80">
        <v>45772</v>
      </c>
      <c r="F229" s="81">
        <v>2624.15</v>
      </c>
      <c r="G229" s="80" t="s">
        <v>468</v>
      </c>
      <c r="H229" s="78">
        <v>3.5</v>
      </c>
      <c r="I229" s="83">
        <v>3871.7</v>
      </c>
      <c r="J229" s="79" t="s">
        <v>469</v>
      </c>
    </row>
    <row r="230" spans="1:16" ht="30" customHeight="1" x14ac:dyDescent="0.25">
      <c r="A230" s="78" t="s">
        <v>54</v>
      </c>
      <c r="B230" s="78" t="s">
        <v>27</v>
      </c>
      <c r="C230" s="78" t="s">
        <v>470</v>
      </c>
      <c r="D230" s="80">
        <v>45762</v>
      </c>
      <c r="E230" s="80">
        <v>45763</v>
      </c>
      <c r="F230" s="81">
        <v>5083.1400000000003</v>
      </c>
      <c r="G230" s="80" t="s">
        <v>471</v>
      </c>
      <c r="H230" s="78">
        <v>1.5</v>
      </c>
      <c r="I230" s="83">
        <v>1659.3</v>
      </c>
      <c r="J230" s="79" t="s">
        <v>472</v>
      </c>
    </row>
    <row r="231" spans="1:16" ht="30" customHeight="1" x14ac:dyDescent="0.25">
      <c r="A231" s="78" t="s">
        <v>473</v>
      </c>
      <c r="B231" s="78" t="s">
        <v>387</v>
      </c>
      <c r="C231" s="78" t="s">
        <v>474</v>
      </c>
      <c r="D231" s="80">
        <v>45404</v>
      </c>
      <c r="E231" s="80">
        <v>45408</v>
      </c>
      <c r="F231" s="81">
        <v>2048.8200000000002</v>
      </c>
      <c r="G231" s="83" t="s">
        <v>16</v>
      </c>
      <c r="H231" s="78" t="s">
        <v>16</v>
      </c>
      <c r="I231" s="83" t="s">
        <v>16</v>
      </c>
      <c r="J231" s="79" t="s">
        <v>475</v>
      </c>
    </row>
    <row r="232" spans="1:16" ht="30" customHeight="1" x14ac:dyDescent="0.25">
      <c r="A232" s="78" t="s">
        <v>473</v>
      </c>
      <c r="B232" s="78" t="s">
        <v>387</v>
      </c>
      <c r="C232" s="78" t="s">
        <v>476</v>
      </c>
      <c r="D232" s="80">
        <v>45404</v>
      </c>
      <c r="E232" s="80">
        <v>45408</v>
      </c>
      <c r="F232" s="81">
        <v>1175.78</v>
      </c>
      <c r="G232" s="83" t="s">
        <v>477</v>
      </c>
      <c r="H232" s="78">
        <v>4.5</v>
      </c>
      <c r="I232" s="83">
        <v>3097.86</v>
      </c>
      <c r="J232" s="79" t="s">
        <v>475</v>
      </c>
    </row>
    <row r="233" spans="1:16" ht="30" customHeight="1" x14ac:dyDescent="0.25">
      <c r="A233" s="78" t="s">
        <v>212</v>
      </c>
      <c r="B233" s="79" t="s">
        <v>213</v>
      </c>
      <c r="C233" s="78" t="s">
        <v>62</v>
      </c>
      <c r="D233" s="80">
        <v>45753</v>
      </c>
      <c r="E233" s="80" t="s">
        <v>16</v>
      </c>
      <c r="F233" s="81">
        <v>2389.7199999999998</v>
      </c>
      <c r="G233" s="80" t="s">
        <v>16</v>
      </c>
      <c r="H233" s="80" t="s">
        <v>16</v>
      </c>
      <c r="I233" s="80" t="s">
        <v>16</v>
      </c>
      <c r="J233" s="79" t="s">
        <v>478</v>
      </c>
    </row>
    <row r="234" spans="1:16" ht="30" customHeight="1" x14ac:dyDescent="0.25">
      <c r="A234" s="73" t="s">
        <v>144</v>
      </c>
      <c r="B234" s="73" t="s">
        <v>479</v>
      </c>
      <c r="C234" s="73" t="s">
        <v>452</v>
      </c>
      <c r="D234" s="74">
        <v>45404</v>
      </c>
      <c r="E234" s="74">
        <v>45406</v>
      </c>
      <c r="F234" s="75">
        <v>1885.53</v>
      </c>
      <c r="G234" s="74" t="s">
        <v>480</v>
      </c>
      <c r="H234" s="73">
        <v>2.5</v>
      </c>
      <c r="I234" s="76">
        <v>2533.4</v>
      </c>
      <c r="J234" s="77" t="s">
        <v>481</v>
      </c>
      <c r="K234" s="33"/>
      <c r="L234" s="33"/>
    </row>
    <row r="235" spans="1:16" ht="30" customHeight="1" x14ac:dyDescent="0.25">
      <c r="A235" s="73" t="s">
        <v>392</v>
      </c>
      <c r="B235" s="73" t="s">
        <v>129</v>
      </c>
      <c r="C235" s="73" t="s">
        <v>217</v>
      </c>
      <c r="D235" s="74">
        <v>45404</v>
      </c>
      <c r="E235" s="74" t="s">
        <v>16</v>
      </c>
      <c r="F235" s="75">
        <v>1597.89</v>
      </c>
      <c r="G235" s="74" t="s">
        <v>16</v>
      </c>
      <c r="H235" s="74" t="s">
        <v>16</v>
      </c>
      <c r="I235" s="74" t="s">
        <v>16</v>
      </c>
      <c r="J235" s="73" t="s">
        <v>28</v>
      </c>
      <c r="K235" s="33"/>
      <c r="L235" s="33"/>
      <c r="M235" s="33"/>
      <c r="N235" s="33"/>
      <c r="O235" s="33"/>
      <c r="P235" s="33"/>
    </row>
    <row r="236" spans="1:16" ht="30" customHeight="1" x14ac:dyDescent="0.25">
      <c r="A236" s="73" t="s">
        <v>171</v>
      </c>
      <c r="B236" s="73" t="s">
        <v>370</v>
      </c>
      <c r="C236" s="73" t="s">
        <v>482</v>
      </c>
      <c r="D236" s="74">
        <v>45767</v>
      </c>
      <c r="E236" s="74">
        <v>45772</v>
      </c>
      <c r="F236" s="75">
        <v>1282.24</v>
      </c>
      <c r="G236" s="74" t="s">
        <v>16</v>
      </c>
      <c r="H236" s="74" t="s">
        <v>16</v>
      </c>
      <c r="I236" s="74" t="s">
        <v>16</v>
      </c>
      <c r="J236" s="73" t="s">
        <v>28</v>
      </c>
    </row>
    <row r="237" spans="1:16" ht="30" customHeight="1" x14ac:dyDescent="0.25">
      <c r="A237" s="73" t="s">
        <v>443</v>
      </c>
      <c r="B237" s="77" t="s">
        <v>483</v>
      </c>
      <c r="C237" s="73" t="s">
        <v>484</v>
      </c>
      <c r="D237" s="74">
        <v>45766</v>
      </c>
      <c r="E237" s="74" t="s">
        <v>16</v>
      </c>
      <c r="F237" s="75">
        <v>433.9</v>
      </c>
      <c r="G237" s="74" t="s">
        <v>485</v>
      </c>
      <c r="H237" s="73">
        <v>1.5</v>
      </c>
      <c r="I237" s="76">
        <v>1659.3</v>
      </c>
      <c r="J237" s="77" t="s">
        <v>486</v>
      </c>
    </row>
    <row r="238" spans="1:16" ht="30" customHeight="1" x14ac:dyDescent="0.25">
      <c r="A238" s="73" t="s">
        <v>487</v>
      </c>
      <c r="B238" s="73" t="s">
        <v>488</v>
      </c>
      <c r="C238" s="73" t="s">
        <v>404</v>
      </c>
      <c r="D238" s="74">
        <v>45762</v>
      </c>
      <c r="E238" s="74">
        <v>45763</v>
      </c>
      <c r="F238" s="75">
        <v>3709.44</v>
      </c>
      <c r="G238" s="74" t="s">
        <v>489</v>
      </c>
      <c r="H238" s="73">
        <v>1.5</v>
      </c>
      <c r="I238" s="76">
        <v>1659.3</v>
      </c>
      <c r="J238" s="73" t="s">
        <v>28</v>
      </c>
    </row>
    <row r="239" spans="1:16" ht="30" customHeight="1" x14ac:dyDescent="0.25">
      <c r="A239" s="73" t="s">
        <v>289</v>
      </c>
      <c r="B239" s="73" t="s">
        <v>19</v>
      </c>
      <c r="C239" s="73" t="s">
        <v>490</v>
      </c>
      <c r="D239" s="74">
        <v>45774</v>
      </c>
      <c r="E239" s="74">
        <v>45777</v>
      </c>
      <c r="F239" s="75">
        <v>5149.04</v>
      </c>
      <c r="G239" s="74" t="s">
        <v>491</v>
      </c>
      <c r="H239" s="73">
        <v>4</v>
      </c>
      <c r="I239" s="76">
        <v>16629.61</v>
      </c>
      <c r="J239" s="77" t="s">
        <v>492</v>
      </c>
    </row>
    <row r="240" spans="1:16" ht="30" customHeight="1" x14ac:dyDescent="0.25">
      <c r="A240" s="73" t="s">
        <v>493</v>
      </c>
      <c r="B240" s="73" t="s">
        <v>329</v>
      </c>
      <c r="C240" s="73" t="s">
        <v>494</v>
      </c>
      <c r="D240" s="74">
        <v>45774</v>
      </c>
      <c r="E240" s="74" t="s">
        <v>495</v>
      </c>
      <c r="F240" s="75">
        <v>1577.59</v>
      </c>
      <c r="G240" s="74" t="s">
        <v>496</v>
      </c>
      <c r="H240" s="73">
        <v>3.5</v>
      </c>
      <c r="I240" s="76">
        <v>2554.21</v>
      </c>
      <c r="J240" s="77" t="s">
        <v>497</v>
      </c>
    </row>
    <row r="241" spans="1:20" ht="30" customHeight="1" x14ac:dyDescent="0.25">
      <c r="A241" s="73" t="s">
        <v>498</v>
      </c>
      <c r="B241" s="73" t="s">
        <v>64</v>
      </c>
      <c r="C241" s="74" t="s">
        <v>88</v>
      </c>
      <c r="D241" s="74">
        <v>45770</v>
      </c>
      <c r="E241" s="74">
        <v>45772</v>
      </c>
      <c r="F241" s="75">
        <v>2318.16</v>
      </c>
      <c r="G241" s="74" t="s">
        <v>499</v>
      </c>
      <c r="H241" s="73">
        <v>2.5</v>
      </c>
      <c r="I241" s="76">
        <v>2765.5</v>
      </c>
      <c r="J241" s="77" t="s">
        <v>500</v>
      </c>
    </row>
    <row r="242" spans="1:20" ht="30" customHeight="1" x14ac:dyDescent="0.25">
      <c r="A242" s="73" t="s">
        <v>321</v>
      </c>
      <c r="B242" s="73" t="s">
        <v>501</v>
      </c>
      <c r="C242" s="73" t="s">
        <v>205</v>
      </c>
      <c r="D242" s="74">
        <v>45772</v>
      </c>
      <c r="E242" s="74">
        <v>45782</v>
      </c>
      <c r="F242" s="75">
        <v>684.78</v>
      </c>
      <c r="G242" s="74" t="s">
        <v>502</v>
      </c>
      <c r="H242" s="73">
        <v>1.5</v>
      </c>
      <c r="I242" s="76">
        <v>1594.06</v>
      </c>
      <c r="J242" s="77" t="s">
        <v>503</v>
      </c>
    </row>
    <row r="243" spans="1:20" ht="30" customHeight="1" x14ac:dyDescent="0.25">
      <c r="A243" s="73" t="s">
        <v>504</v>
      </c>
      <c r="B243" s="73" t="s">
        <v>129</v>
      </c>
      <c r="C243" s="73" t="s">
        <v>505</v>
      </c>
      <c r="D243" s="74">
        <v>45769</v>
      </c>
      <c r="E243" s="74" t="s">
        <v>16</v>
      </c>
      <c r="F243" s="75">
        <v>2634.78</v>
      </c>
      <c r="G243" s="74" t="s">
        <v>16</v>
      </c>
      <c r="H243" s="74" t="s">
        <v>16</v>
      </c>
      <c r="I243" s="74" t="s">
        <v>16</v>
      </c>
      <c r="J243" s="77" t="s">
        <v>506</v>
      </c>
    </row>
    <row r="244" spans="1:20" ht="30" customHeight="1" x14ac:dyDescent="0.25">
      <c r="A244" s="73" t="s">
        <v>36</v>
      </c>
      <c r="B244" s="73" t="s">
        <v>27</v>
      </c>
      <c r="C244" s="73" t="s">
        <v>507</v>
      </c>
      <c r="D244" s="74">
        <v>45769</v>
      </c>
      <c r="E244" s="74" t="s">
        <v>16</v>
      </c>
      <c r="F244" s="75">
        <v>1886.27</v>
      </c>
      <c r="G244" s="74" t="s">
        <v>16</v>
      </c>
      <c r="H244" s="74" t="s">
        <v>16</v>
      </c>
      <c r="I244" s="74" t="s">
        <v>16</v>
      </c>
      <c r="J244" s="73" t="s">
        <v>28</v>
      </c>
    </row>
    <row r="245" spans="1:20" ht="30" customHeight="1" x14ac:dyDescent="0.25">
      <c r="A245" s="73" t="s">
        <v>34</v>
      </c>
      <c r="B245" s="74" t="s">
        <v>64</v>
      </c>
      <c r="C245" s="77" t="s">
        <v>508</v>
      </c>
      <c r="D245" s="74">
        <v>45777</v>
      </c>
      <c r="E245" s="74">
        <v>45803</v>
      </c>
      <c r="F245" s="75">
        <v>4501.4399999999996</v>
      </c>
      <c r="G245" s="74" t="s">
        <v>16</v>
      </c>
      <c r="H245" s="74" t="s">
        <v>16</v>
      </c>
      <c r="I245" s="74" t="s">
        <v>16</v>
      </c>
      <c r="J245" s="73" t="s">
        <v>28</v>
      </c>
    </row>
    <row r="246" spans="1:20" ht="30" customHeight="1" x14ac:dyDescent="0.25">
      <c r="A246" s="73" t="s">
        <v>26</v>
      </c>
      <c r="B246" s="73" t="s">
        <v>27</v>
      </c>
      <c r="C246" s="73" t="s">
        <v>81</v>
      </c>
      <c r="D246" s="74">
        <v>45777</v>
      </c>
      <c r="E246" s="74">
        <v>45781</v>
      </c>
      <c r="F246" s="75">
        <v>2273.59</v>
      </c>
      <c r="G246" s="74" t="s">
        <v>16</v>
      </c>
      <c r="H246" s="74" t="s">
        <v>16</v>
      </c>
      <c r="I246" s="74" t="s">
        <v>16</v>
      </c>
      <c r="J246" s="73" t="s">
        <v>28</v>
      </c>
    </row>
    <row r="247" spans="1:20" ht="30" customHeight="1" x14ac:dyDescent="0.25">
      <c r="A247" s="73" t="s">
        <v>52</v>
      </c>
      <c r="B247" s="74" t="s">
        <v>64</v>
      </c>
      <c r="C247" s="73" t="s">
        <v>165</v>
      </c>
      <c r="D247" s="74">
        <v>45777</v>
      </c>
      <c r="E247" s="74">
        <v>45781</v>
      </c>
      <c r="F247" s="75">
        <v>2113.13</v>
      </c>
      <c r="G247" s="74" t="s">
        <v>16</v>
      </c>
      <c r="H247" s="74" t="s">
        <v>16</v>
      </c>
      <c r="I247" s="74" t="s">
        <v>16</v>
      </c>
      <c r="J247" s="73" t="s">
        <v>28</v>
      </c>
    </row>
    <row r="248" spans="1:20" ht="30" customHeight="1" x14ac:dyDescent="0.25">
      <c r="A248" s="73" t="s">
        <v>140</v>
      </c>
      <c r="B248" s="73" t="s">
        <v>129</v>
      </c>
      <c r="C248" s="74" t="s">
        <v>16</v>
      </c>
      <c r="D248" s="74" t="s">
        <v>16</v>
      </c>
      <c r="E248" s="74" t="s">
        <v>16</v>
      </c>
      <c r="F248" s="74" t="s">
        <v>16</v>
      </c>
      <c r="G248" s="74" t="s">
        <v>509</v>
      </c>
      <c r="H248" s="73">
        <v>10</v>
      </c>
      <c r="I248" s="76">
        <v>11062</v>
      </c>
      <c r="J248" s="73" t="s">
        <v>28</v>
      </c>
      <c r="K248" s="33"/>
      <c r="L248" s="33"/>
      <c r="M248" s="33"/>
      <c r="N248" s="33"/>
      <c r="O248" s="33"/>
      <c r="P248" s="33"/>
      <c r="Q248" s="33"/>
      <c r="R248" s="33"/>
      <c r="S248" s="33"/>
      <c r="T248" s="33"/>
    </row>
    <row r="249" spans="1:20" ht="30" customHeight="1" x14ac:dyDescent="0.25">
      <c r="A249" s="73" t="s">
        <v>443</v>
      </c>
      <c r="B249" s="77" t="s">
        <v>483</v>
      </c>
      <c r="C249" s="73" t="s">
        <v>217</v>
      </c>
      <c r="D249" s="74">
        <v>45773</v>
      </c>
      <c r="E249" s="74" t="s">
        <v>16</v>
      </c>
      <c r="F249" s="75">
        <v>463.57</v>
      </c>
      <c r="G249" s="74" t="s">
        <v>510</v>
      </c>
      <c r="H249" s="73">
        <v>2.5</v>
      </c>
      <c r="I249" s="76">
        <v>2614.5100000000002</v>
      </c>
      <c r="J249" s="77" t="s">
        <v>486</v>
      </c>
    </row>
    <row r="250" spans="1:20" ht="30" customHeight="1" x14ac:dyDescent="0.25">
      <c r="A250" s="73" t="s">
        <v>487</v>
      </c>
      <c r="B250" s="73" t="s">
        <v>129</v>
      </c>
      <c r="C250" s="74" t="s">
        <v>88</v>
      </c>
      <c r="D250" s="74">
        <v>45775</v>
      </c>
      <c r="E250" s="74">
        <v>45777</v>
      </c>
      <c r="F250" s="75">
        <v>1659.86</v>
      </c>
      <c r="G250" s="74" t="s">
        <v>511</v>
      </c>
      <c r="H250" s="73">
        <v>2.5</v>
      </c>
      <c r="I250" s="76">
        <v>2765.5</v>
      </c>
      <c r="J250" s="73" t="s">
        <v>28</v>
      </c>
    </row>
    <row r="251" spans="1:20" ht="30" customHeight="1" x14ac:dyDescent="0.25">
      <c r="A251" s="73" t="s">
        <v>374</v>
      </c>
      <c r="B251" s="77" t="s">
        <v>375</v>
      </c>
      <c r="C251" s="75" t="s">
        <v>400</v>
      </c>
      <c r="D251" s="74">
        <v>45775</v>
      </c>
      <c r="E251" s="74">
        <v>45778</v>
      </c>
      <c r="F251" s="75">
        <v>1920.1</v>
      </c>
      <c r="G251" s="74" t="s">
        <v>512</v>
      </c>
      <c r="H251" s="73">
        <v>3.5</v>
      </c>
      <c r="I251" s="76">
        <v>3040.15</v>
      </c>
      <c r="J251" s="73" t="s">
        <v>513</v>
      </c>
    </row>
    <row r="252" spans="1:20" ht="30" customHeight="1" x14ac:dyDescent="0.25">
      <c r="A252" s="73" t="s">
        <v>151</v>
      </c>
      <c r="B252" s="77" t="s">
        <v>398</v>
      </c>
      <c r="C252" s="73" t="s">
        <v>419</v>
      </c>
      <c r="D252" s="74">
        <v>45772</v>
      </c>
      <c r="E252" s="74">
        <v>45775</v>
      </c>
      <c r="F252" s="75">
        <v>4362.4399999999996</v>
      </c>
      <c r="G252" s="74" t="s">
        <v>16</v>
      </c>
      <c r="H252" s="74" t="s">
        <v>16</v>
      </c>
      <c r="I252" s="74" t="s">
        <v>16</v>
      </c>
      <c r="J252" s="77" t="s">
        <v>514</v>
      </c>
    </row>
    <row r="253" spans="1:20" ht="30" customHeight="1" x14ac:dyDescent="0.25">
      <c r="A253" s="73" t="s">
        <v>36</v>
      </c>
      <c r="B253" s="73" t="s">
        <v>515</v>
      </c>
      <c r="C253" s="74" t="s">
        <v>516</v>
      </c>
      <c r="D253" s="74">
        <v>45773</v>
      </c>
      <c r="E253" s="74" t="s">
        <v>16</v>
      </c>
      <c r="F253" s="75">
        <v>2225.58</v>
      </c>
      <c r="G253" s="74" t="s">
        <v>16</v>
      </c>
      <c r="H253" s="74" t="s">
        <v>16</v>
      </c>
      <c r="I253" s="74" t="s">
        <v>16</v>
      </c>
      <c r="J253" s="73" t="s">
        <v>28</v>
      </c>
    </row>
    <row r="254" spans="1:20" ht="30" customHeight="1" x14ac:dyDescent="0.25">
      <c r="A254" s="73" t="s">
        <v>392</v>
      </c>
      <c r="B254" s="73" t="s">
        <v>129</v>
      </c>
      <c r="C254" s="73" t="s">
        <v>162</v>
      </c>
      <c r="D254" s="74">
        <v>45776</v>
      </c>
      <c r="E254" s="74">
        <v>45777</v>
      </c>
      <c r="F254" s="75">
        <v>2619.25</v>
      </c>
      <c r="G254" s="74" t="s">
        <v>16</v>
      </c>
      <c r="H254" s="74" t="s">
        <v>16</v>
      </c>
      <c r="I254" s="74" t="s">
        <v>16</v>
      </c>
      <c r="J254" s="73" t="s">
        <v>28</v>
      </c>
    </row>
    <row r="255" spans="1:20" ht="30" customHeight="1" x14ac:dyDescent="0.25">
      <c r="A255" s="73" t="s">
        <v>392</v>
      </c>
      <c r="B255" s="73" t="s">
        <v>129</v>
      </c>
      <c r="C255" s="73" t="s">
        <v>217</v>
      </c>
      <c r="D255" s="74">
        <v>45775</v>
      </c>
      <c r="E255" s="74" t="s">
        <v>16</v>
      </c>
      <c r="F255" s="75">
        <v>1106.51</v>
      </c>
      <c r="G255" s="74" t="s">
        <v>16</v>
      </c>
      <c r="H255" s="74" t="s">
        <v>16</v>
      </c>
      <c r="I255" s="74" t="s">
        <v>16</v>
      </c>
      <c r="J255" s="73" t="s">
        <v>28</v>
      </c>
    </row>
    <row r="256" spans="1:20" ht="30" customHeight="1" x14ac:dyDescent="0.25">
      <c r="A256" s="73" t="s">
        <v>73</v>
      </c>
      <c r="B256" s="73" t="s">
        <v>64</v>
      </c>
      <c r="C256" s="73" t="s">
        <v>517</v>
      </c>
      <c r="D256" s="74">
        <v>45777</v>
      </c>
      <c r="E256" s="74" t="s">
        <v>16</v>
      </c>
      <c r="F256" s="75">
        <v>990.44</v>
      </c>
      <c r="G256" s="74" t="s">
        <v>16</v>
      </c>
      <c r="H256" s="74" t="s">
        <v>16</v>
      </c>
      <c r="I256" s="74" t="s">
        <v>16</v>
      </c>
      <c r="J256" s="73" t="s">
        <v>28</v>
      </c>
    </row>
    <row r="257" spans="1:18" ht="30" customHeight="1" x14ac:dyDescent="0.25">
      <c r="A257" s="73" t="s">
        <v>186</v>
      </c>
      <c r="B257" s="73" t="s">
        <v>87</v>
      </c>
      <c r="C257" s="73" t="s">
        <v>162</v>
      </c>
      <c r="D257" s="74">
        <v>45770</v>
      </c>
      <c r="E257" s="74">
        <v>45772</v>
      </c>
      <c r="F257" s="75">
        <v>1509.95</v>
      </c>
      <c r="G257" s="74" t="s">
        <v>16</v>
      </c>
      <c r="H257" s="73" t="s">
        <v>16</v>
      </c>
      <c r="I257" s="76" t="s">
        <v>16</v>
      </c>
      <c r="J257" s="73" t="s">
        <v>22</v>
      </c>
    </row>
    <row r="258" spans="1:18" ht="30" customHeight="1" x14ac:dyDescent="0.25">
      <c r="A258" s="73" t="s">
        <v>186</v>
      </c>
      <c r="B258" s="73" t="s">
        <v>87</v>
      </c>
      <c r="C258" s="73" t="s">
        <v>484</v>
      </c>
      <c r="D258" s="74">
        <v>45771</v>
      </c>
      <c r="E258" s="74" t="s">
        <v>16</v>
      </c>
      <c r="F258" s="75">
        <v>778.15</v>
      </c>
      <c r="G258" s="74" t="s">
        <v>518</v>
      </c>
      <c r="H258" s="73">
        <v>1.5</v>
      </c>
      <c r="I258" s="76">
        <v>1659.3</v>
      </c>
      <c r="J258" s="73" t="s">
        <v>22</v>
      </c>
      <c r="K258" s="33"/>
      <c r="L258" s="33"/>
      <c r="M258" s="33"/>
      <c r="N258" s="33"/>
      <c r="O258" s="33"/>
      <c r="P258" s="33"/>
      <c r="Q258" s="33"/>
      <c r="R258" s="33"/>
    </row>
    <row r="259" spans="1:18" ht="30" customHeight="1" x14ac:dyDescent="0.25">
      <c r="A259" s="73" t="s">
        <v>286</v>
      </c>
      <c r="B259" s="73" t="s">
        <v>184</v>
      </c>
      <c r="C259" s="73" t="s">
        <v>519</v>
      </c>
      <c r="D259" s="74">
        <v>45777</v>
      </c>
      <c r="E259" s="74" t="s">
        <v>16</v>
      </c>
      <c r="F259" s="75">
        <v>9003</v>
      </c>
      <c r="G259" s="74" t="s">
        <v>520</v>
      </c>
      <c r="H259" s="73">
        <v>5</v>
      </c>
      <c r="I259" s="76">
        <v>11699</v>
      </c>
      <c r="J259" s="77" t="s">
        <v>521</v>
      </c>
    </row>
    <row r="260" spans="1:18" ht="30" customHeight="1" x14ac:dyDescent="0.25">
      <c r="A260" s="73" t="s">
        <v>429</v>
      </c>
      <c r="B260" s="73" t="s">
        <v>129</v>
      </c>
      <c r="C260" s="74" t="s">
        <v>404</v>
      </c>
      <c r="D260" s="74">
        <v>45769</v>
      </c>
      <c r="E260" s="75" t="s">
        <v>453</v>
      </c>
      <c r="F260" s="75">
        <v>5281.12</v>
      </c>
      <c r="G260" s="74" t="s">
        <v>522</v>
      </c>
      <c r="H260" s="73">
        <v>1</v>
      </c>
      <c r="I260" s="76">
        <v>1106.2</v>
      </c>
      <c r="J260" s="73" t="s">
        <v>28</v>
      </c>
    </row>
    <row r="261" spans="1:18" ht="30" customHeight="1" x14ac:dyDescent="0.25">
      <c r="A261" s="73" t="s">
        <v>523</v>
      </c>
      <c r="B261" s="73" t="s">
        <v>84</v>
      </c>
      <c r="C261" s="73" t="s">
        <v>524</v>
      </c>
      <c r="D261" s="74">
        <v>45771</v>
      </c>
      <c r="E261" s="74">
        <v>45772</v>
      </c>
      <c r="F261" s="75">
        <v>5512.67</v>
      </c>
      <c r="G261" s="74" t="s">
        <v>448</v>
      </c>
      <c r="H261" s="73">
        <v>1.5</v>
      </c>
      <c r="I261" s="76">
        <v>1659.3</v>
      </c>
      <c r="J261" s="77" t="s">
        <v>525</v>
      </c>
    </row>
    <row r="262" spans="1:18" ht="30" customHeight="1" x14ac:dyDescent="0.25">
      <c r="A262" s="73" t="s">
        <v>526</v>
      </c>
      <c r="B262" s="77" t="s">
        <v>527</v>
      </c>
      <c r="C262" s="73" t="s">
        <v>452</v>
      </c>
      <c r="D262" s="74">
        <v>45770</v>
      </c>
      <c r="E262" s="74">
        <v>45773</v>
      </c>
      <c r="F262" s="75">
        <v>2481.29</v>
      </c>
      <c r="G262" s="74" t="s">
        <v>528</v>
      </c>
      <c r="H262" s="73">
        <v>3.5</v>
      </c>
      <c r="I262" s="76">
        <v>3040.15</v>
      </c>
      <c r="J262" s="73" t="s">
        <v>529</v>
      </c>
    </row>
    <row r="263" spans="1:18" ht="30" customHeight="1" x14ac:dyDescent="0.25">
      <c r="A263" s="73" t="s">
        <v>26</v>
      </c>
      <c r="B263" s="73" t="s">
        <v>27</v>
      </c>
      <c r="C263" s="73" t="s">
        <v>524</v>
      </c>
      <c r="D263" s="74">
        <v>45771</v>
      </c>
      <c r="E263" s="74">
        <v>45772</v>
      </c>
      <c r="F263" s="75">
        <v>3452.64</v>
      </c>
      <c r="G263" s="74" t="s">
        <v>448</v>
      </c>
      <c r="H263" s="73">
        <v>1.5</v>
      </c>
      <c r="I263" s="76">
        <v>1659.3</v>
      </c>
      <c r="J263" s="77" t="s">
        <v>525</v>
      </c>
    </row>
    <row r="264" spans="1:18" ht="30" customHeight="1" x14ac:dyDescent="0.25">
      <c r="A264" s="73" t="s">
        <v>286</v>
      </c>
      <c r="B264" s="73" t="s">
        <v>530</v>
      </c>
      <c r="C264" s="73" t="s">
        <v>524</v>
      </c>
      <c r="D264" s="74">
        <v>45771</v>
      </c>
      <c r="E264" s="74">
        <v>45772</v>
      </c>
      <c r="F264" s="75">
        <v>5512.67</v>
      </c>
      <c r="G264" s="74" t="s">
        <v>448</v>
      </c>
      <c r="H264" s="73">
        <v>1.5</v>
      </c>
      <c r="I264" s="76">
        <v>1659.3</v>
      </c>
      <c r="J264" s="77" t="s">
        <v>531</v>
      </c>
    </row>
    <row r="265" spans="1:18" ht="30" customHeight="1" x14ac:dyDescent="0.25">
      <c r="A265" s="73" t="s">
        <v>153</v>
      </c>
      <c r="B265" s="73" t="s">
        <v>87</v>
      </c>
      <c r="C265" s="75" t="s">
        <v>532</v>
      </c>
      <c r="D265" s="75" t="s">
        <v>195</v>
      </c>
      <c r="E265" s="74" t="s">
        <v>16</v>
      </c>
      <c r="F265" s="75">
        <v>2040.9</v>
      </c>
      <c r="G265" s="74" t="s">
        <v>16</v>
      </c>
      <c r="H265" s="74" t="s">
        <v>16</v>
      </c>
      <c r="I265" s="74" t="s">
        <v>16</v>
      </c>
      <c r="J265" s="73" t="s">
        <v>28</v>
      </c>
    </row>
    <row r="266" spans="1:18" ht="30" customHeight="1" x14ac:dyDescent="0.25">
      <c r="A266" s="73" t="s">
        <v>144</v>
      </c>
      <c r="B266" s="73" t="s">
        <v>145</v>
      </c>
      <c r="C266" s="73" t="s">
        <v>452</v>
      </c>
      <c r="D266" s="74" t="s">
        <v>533</v>
      </c>
      <c r="E266" s="75" t="s">
        <v>534</v>
      </c>
      <c r="F266" s="75">
        <v>1646.17</v>
      </c>
      <c r="G266" s="74" t="s">
        <v>502</v>
      </c>
      <c r="H266" s="73">
        <v>1.5</v>
      </c>
      <c r="I266" s="76">
        <v>1594.06</v>
      </c>
      <c r="J266" s="77" t="s">
        <v>535</v>
      </c>
    </row>
    <row r="267" spans="1:18" ht="30" customHeight="1" x14ac:dyDescent="0.25">
      <c r="A267" s="73" t="s">
        <v>179</v>
      </c>
      <c r="B267" s="73" t="s">
        <v>536</v>
      </c>
      <c r="C267" s="73" t="s">
        <v>205</v>
      </c>
      <c r="D267" s="74">
        <v>45776</v>
      </c>
      <c r="E267" s="74">
        <v>45777</v>
      </c>
      <c r="F267" s="75">
        <v>325.01</v>
      </c>
      <c r="G267" s="74" t="s">
        <v>537</v>
      </c>
      <c r="H267" s="73">
        <v>1.5</v>
      </c>
      <c r="I267" s="76">
        <v>1594.06</v>
      </c>
      <c r="J267" s="77" t="s">
        <v>538</v>
      </c>
    </row>
    <row r="268" spans="1:18" ht="30" customHeight="1" x14ac:dyDescent="0.25">
      <c r="A268" s="73" t="s">
        <v>68</v>
      </c>
      <c r="B268" s="73" t="s">
        <v>84</v>
      </c>
      <c r="C268" s="73" t="s">
        <v>250</v>
      </c>
      <c r="D268" s="74">
        <v>45774</v>
      </c>
      <c r="E268" s="74">
        <v>45777</v>
      </c>
      <c r="F268" s="75">
        <v>2050.23</v>
      </c>
      <c r="G268" s="74" t="s">
        <v>539</v>
      </c>
      <c r="H268" s="73">
        <v>3.5</v>
      </c>
      <c r="I268" s="76">
        <v>3871.7</v>
      </c>
      <c r="J268" s="77" t="s">
        <v>540</v>
      </c>
    </row>
    <row r="269" spans="1:18" ht="30" customHeight="1" x14ac:dyDescent="0.25">
      <c r="A269" s="73" t="s">
        <v>196</v>
      </c>
      <c r="B269" s="73" t="s">
        <v>329</v>
      </c>
      <c r="C269" s="73" t="s">
        <v>452</v>
      </c>
      <c r="D269" s="74" t="s">
        <v>533</v>
      </c>
      <c r="E269" s="75" t="s">
        <v>534</v>
      </c>
      <c r="F269" s="75">
        <v>1646.17</v>
      </c>
      <c r="G269" s="74" t="s">
        <v>502</v>
      </c>
      <c r="H269" s="73">
        <v>1.5</v>
      </c>
      <c r="I269" s="76">
        <v>1594.06</v>
      </c>
      <c r="J269" s="77" t="s">
        <v>535</v>
      </c>
    </row>
    <row r="270" spans="1:18" ht="30" customHeight="1" x14ac:dyDescent="0.25">
      <c r="A270" s="73" t="s">
        <v>436</v>
      </c>
      <c r="B270" s="73" t="s">
        <v>64</v>
      </c>
      <c r="C270" s="74" t="s">
        <v>16</v>
      </c>
      <c r="D270" s="74" t="s">
        <v>16</v>
      </c>
      <c r="E270" s="74" t="s">
        <v>16</v>
      </c>
      <c r="F270" s="74" t="s">
        <v>16</v>
      </c>
      <c r="G270" s="74" t="s">
        <v>541</v>
      </c>
      <c r="H270" s="73">
        <v>1.5</v>
      </c>
      <c r="I270" s="75">
        <v>1659.3</v>
      </c>
      <c r="J270" s="73" t="s">
        <v>28</v>
      </c>
    </row>
    <row r="271" spans="1:18" ht="30" customHeight="1" x14ac:dyDescent="0.25">
      <c r="A271" s="73" t="s">
        <v>542</v>
      </c>
      <c r="B271" s="77" t="s">
        <v>236</v>
      </c>
      <c r="C271" s="84" t="s">
        <v>524</v>
      </c>
      <c r="D271" s="74" t="s">
        <v>543</v>
      </c>
      <c r="E271" s="74">
        <v>45772</v>
      </c>
      <c r="F271" s="75">
        <v>5512.67</v>
      </c>
      <c r="G271" s="74" t="s">
        <v>448</v>
      </c>
      <c r="H271" s="73">
        <v>1.5</v>
      </c>
      <c r="I271" s="75">
        <v>1659.3</v>
      </c>
      <c r="J271" s="77" t="s">
        <v>544</v>
      </c>
    </row>
    <row r="272" spans="1:18" ht="30" customHeight="1" x14ac:dyDescent="0.25">
      <c r="A272" s="73" t="s">
        <v>542</v>
      </c>
      <c r="B272" s="77" t="s">
        <v>236</v>
      </c>
      <c r="C272" s="73" t="s">
        <v>222</v>
      </c>
      <c r="D272" s="74" t="s">
        <v>543</v>
      </c>
      <c r="E272" s="74" t="s">
        <v>16</v>
      </c>
      <c r="F272" s="75">
        <v>2376.2199999999998</v>
      </c>
      <c r="G272" s="74" t="s">
        <v>16</v>
      </c>
      <c r="H272" s="74" t="s">
        <v>16</v>
      </c>
      <c r="I272" s="74" t="s">
        <v>16</v>
      </c>
      <c r="J272" s="77" t="s">
        <v>544</v>
      </c>
    </row>
    <row r="273" spans="1:10" ht="30" customHeight="1" x14ac:dyDescent="0.25">
      <c r="A273" s="73" t="s">
        <v>208</v>
      </c>
      <c r="B273" s="77" t="s">
        <v>129</v>
      </c>
      <c r="C273" s="73" t="s">
        <v>545</v>
      </c>
      <c r="D273" s="74">
        <v>45776</v>
      </c>
      <c r="E273" s="74" t="s">
        <v>546</v>
      </c>
      <c r="F273" s="75" t="s">
        <v>547</v>
      </c>
      <c r="G273" s="74" t="s">
        <v>16</v>
      </c>
      <c r="H273" s="74" t="s">
        <v>16</v>
      </c>
      <c r="I273" s="74" t="s">
        <v>16</v>
      </c>
      <c r="J273" s="77" t="s">
        <v>548</v>
      </c>
    </row>
    <row r="274" spans="1:10" ht="30" customHeight="1" x14ac:dyDescent="0.25">
      <c r="A274" s="73" t="s">
        <v>549</v>
      </c>
      <c r="B274" s="77" t="s">
        <v>27</v>
      </c>
      <c r="C274" s="73" t="s">
        <v>67</v>
      </c>
      <c r="D274" s="74">
        <v>45775</v>
      </c>
      <c r="E274" s="74">
        <v>45777</v>
      </c>
      <c r="F274" s="75">
        <f>1999.42+2494.84</f>
        <v>4494.26</v>
      </c>
      <c r="G274" s="74" t="s">
        <v>511</v>
      </c>
      <c r="H274" s="73">
        <v>2.5</v>
      </c>
      <c r="I274" s="75">
        <v>2765.5</v>
      </c>
      <c r="J274" s="77" t="s">
        <v>550</v>
      </c>
    </row>
    <row r="275" spans="1:10" ht="30" customHeight="1" x14ac:dyDescent="0.25">
      <c r="A275" s="73" t="s">
        <v>174</v>
      </c>
      <c r="B275" s="77" t="s">
        <v>139</v>
      </c>
      <c r="C275" s="73" t="s">
        <v>452</v>
      </c>
      <c r="D275" s="74">
        <v>45777</v>
      </c>
      <c r="E275" s="74">
        <v>45781</v>
      </c>
      <c r="F275" s="75">
        <f>1526.86+1889.87</f>
        <v>3416.7299999999996</v>
      </c>
      <c r="G275" s="74">
        <v>45777</v>
      </c>
      <c r="H275" s="73">
        <v>0.5</v>
      </c>
      <c r="I275" s="75">
        <v>553.1</v>
      </c>
      <c r="J275" s="77" t="s">
        <v>551</v>
      </c>
    </row>
    <row r="276" spans="1:10" ht="30" customHeight="1" x14ac:dyDescent="0.25">
      <c r="A276" s="73" t="s">
        <v>552</v>
      </c>
      <c r="B276" s="77" t="s">
        <v>553</v>
      </c>
      <c r="C276" s="73" t="s">
        <v>554</v>
      </c>
      <c r="D276" s="74">
        <v>45774</v>
      </c>
      <c r="E276" s="74" t="s">
        <v>555</v>
      </c>
      <c r="F276" s="75">
        <f>1149.34+900.89</f>
        <v>2050.23</v>
      </c>
      <c r="G276" s="74" t="s">
        <v>556</v>
      </c>
      <c r="H276" s="73">
        <v>4.5</v>
      </c>
      <c r="I276" s="75">
        <v>3803.75</v>
      </c>
      <c r="J276" s="77" t="s">
        <v>557</v>
      </c>
    </row>
    <row r="277" spans="1:10" ht="30" customHeight="1" x14ac:dyDescent="0.25">
      <c r="A277" s="73" t="s">
        <v>53</v>
      </c>
      <c r="B277" s="77" t="s">
        <v>84</v>
      </c>
      <c r="C277" s="73" t="s">
        <v>67</v>
      </c>
      <c r="D277" s="74">
        <v>45775</v>
      </c>
      <c r="E277" s="74">
        <v>45777</v>
      </c>
      <c r="F277" s="75">
        <f>1305.1+1891.22</f>
        <v>3196.3199999999997</v>
      </c>
      <c r="G277" s="74" t="s">
        <v>511</v>
      </c>
      <c r="H277" s="73">
        <v>2.5</v>
      </c>
      <c r="I277" s="75">
        <v>2765.5</v>
      </c>
      <c r="J277" s="77" t="s">
        <v>558</v>
      </c>
    </row>
    <row r="278" spans="1:10" ht="30" customHeight="1" x14ac:dyDescent="0.25">
      <c r="A278" s="73" t="s">
        <v>559</v>
      </c>
      <c r="B278" s="77" t="s">
        <v>560</v>
      </c>
      <c r="C278" s="73" t="s">
        <v>561</v>
      </c>
      <c r="D278" s="74">
        <v>45770</v>
      </c>
      <c r="E278" s="74">
        <v>45772</v>
      </c>
      <c r="F278" s="75">
        <f>1469.22+1308.1</f>
        <v>2777.3199999999997</v>
      </c>
      <c r="G278" s="74" t="s">
        <v>499</v>
      </c>
      <c r="H278" s="73">
        <v>2.5</v>
      </c>
      <c r="I278" s="75">
        <v>2276.5500000000002</v>
      </c>
      <c r="J278" s="77" t="s">
        <v>562</v>
      </c>
    </row>
    <row r="279" spans="1:10" ht="30" customHeight="1" x14ac:dyDescent="0.25">
      <c r="A279" s="73" t="s">
        <v>563</v>
      </c>
      <c r="B279" s="77" t="s">
        <v>129</v>
      </c>
      <c r="C279" s="74" t="s">
        <v>16</v>
      </c>
      <c r="D279" s="74" t="s">
        <v>16</v>
      </c>
      <c r="E279" s="74" t="s">
        <v>16</v>
      </c>
      <c r="F279" s="74" t="s">
        <v>16</v>
      </c>
      <c r="G279" s="84" t="s">
        <v>564</v>
      </c>
      <c r="H279" s="73">
        <v>3</v>
      </c>
      <c r="I279" s="75">
        <v>3318.6</v>
      </c>
      <c r="J279" s="77" t="s">
        <v>28</v>
      </c>
    </row>
    <row r="280" spans="1:10" ht="30" customHeight="1" x14ac:dyDescent="0.25">
      <c r="A280" s="73" t="s">
        <v>565</v>
      </c>
      <c r="B280" s="77" t="s">
        <v>129</v>
      </c>
      <c r="C280" s="74" t="s">
        <v>16</v>
      </c>
      <c r="D280" s="74" t="s">
        <v>16</v>
      </c>
      <c r="E280" s="74" t="s">
        <v>16</v>
      </c>
      <c r="F280" s="74" t="s">
        <v>16</v>
      </c>
      <c r="G280" s="74">
        <v>45772</v>
      </c>
      <c r="H280" s="73">
        <v>0.5</v>
      </c>
      <c r="I280" s="75">
        <v>553.1</v>
      </c>
      <c r="J280" s="77" t="s">
        <v>566</v>
      </c>
    </row>
    <row r="281" spans="1:10" ht="30" customHeight="1" x14ac:dyDescent="0.25">
      <c r="A281" s="73" t="s">
        <v>567</v>
      </c>
      <c r="B281" s="77" t="s">
        <v>84</v>
      </c>
      <c r="C281" s="74" t="s">
        <v>16</v>
      </c>
      <c r="D281" s="74" t="s">
        <v>16</v>
      </c>
      <c r="E281" s="74" t="s">
        <v>16</v>
      </c>
      <c r="F281" s="74" t="s">
        <v>16</v>
      </c>
      <c r="G281" s="74">
        <v>45776</v>
      </c>
      <c r="H281" s="73">
        <v>0.5</v>
      </c>
      <c r="I281" s="75">
        <v>553.1</v>
      </c>
      <c r="J281" s="77" t="s">
        <v>568</v>
      </c>
    </row>
    <row r="282" spans="1:10" ht="30" customHeight="1" x14ac:dyDescent="0.25">
      <c r="A282" s="73" t="s">
        <v>392</v>
      </c>
      <c r="B282" s="77" t="s">
        <v>129</v>
      </c>
      <c r="C282" s="73" t="s">
        <v>138</v>
      </c>
      <c r="D282" s="74">
        <v>45777</v>
      </c>
      <c r="E282" s="74" t="s">
        <v>16</v>
      </c>
      <c r="F282" s="75">
        <v>1767.1</v>
      </c>
      <c r="G282" s="74" t="s">
        <v>16</v>
      </c>
      <c r="H282" s="74" t="s">
        <v>16</v>
      </c>
      <c r="I282" s="74" t="s">
        <v>16</v>
      </c>
      <c r="J282" s="77" t="s">
        <v>28</v>
      </c>
    </row>
    <row r="283" spans="1:10" ht="30" customHeight="1" x14ac:dyDescent="0.25">
      <c r="A283" s="78" t="s">
        <v>149</v>
      </c>
      <c r="B283" s="78" t="s">
        <v>129</v>
      </c>
      <c r="C283" s="80" t="s">
        <v>16</v>
      </c>
      <c r="D283" s="80" t="s">
        <v>16</v>
      </c>
      <c r="E283" s="80" t="s">
        <v>16</v>
      </c>
      <c r="F283" s="80" t="s">
        <v>16</v>
      </c>
      <c r="G283" s="80" t="s">
        <v>569</v>
      </c>
      <c r="H283" s="78">
        <v>3</v>
      </c>
      <c r="I283" s="81">
        <v>3318.6</v>
      </c>
      <c r="J283" s="78" t="s">
        <v>28</v>
      </c>
    </row>
    <row r="284" spans="1:10" ht="30" customHeight="1" x14ac:dyDescent="0.25">
      <c r="A284" s="61" t="s">
        <v>153</v>
      </c>
      <c r="B284" s="62" t="s">
        <v>139</v>
      </c>
      <c r="C284" s="63" t="s">
        <v>16</v>
      </c>
      <c r="D284" s="63" t="s">
        <v>16</v>
      </c>
      <c r="E284" s="63" t="s">
        <v>16</v>
      </c>
      <c r="F284" s="63" t="s">
        <v>16</v>
      </c>
      <c r="G284" s="91" t="s">
        <v>570</v>
      </c>
      <c r="H284" s="61">
        <v>8</v>
      </c>
      <c r="I284" s="64">
        <v>8849.6</v>
      </c>
      <c r="J284" s="61" t="s">
        <v>28</v>
      </c>
    </row>
    <row r="285" spans="1:10" ht="30" customHeight="1" x14ac:dyDescent="0.25">
      <c r="A285" s="61" t="s">
        <v>571</v>
      </c>
      <c r="B285" s="61" t="s">
        <v>280</v>
      </c>
      <c r="C285" s="63" t="s">
        <v>16</v>
      </c>
      <c r="D285" s="63" t="s">
        <v>16</v>
      </c>
      <c r="E285" s="63" t="s">
        <v>16</v>
      </c>
      <c r="F285" s="63" t="s">
        <v>16</v>
      </c>
      <c r="G285" s="63" t="s">
        <v>572</v>
      </c>
      <c r="H285" s="61">
        <v>2.5</v>
      </c>
      <c r="I285" s="64">
        <v>2765.5</v>
      </c>
      <c r="J285" s="62" t="s">
        <v>573</v>
      </c>
    </row>
    <row r="286" spans="1:10" ht="30" customHeight="1" x14ac:dyDescent="0.25">
      <c r="A286" s="78" t="s">
        <v>167</v>
      </c>
      <c r="B286" s="78" t="s">
        <v>129</v>
      </c>
      <c r="C286" s="80" t="s">
        <v>16</v>
      </c>
      <c r="D286" s="80" t="s">
        <v>16</v>
      </c>
      <c r="E286" s="80" t="s">
        <v>16</v>
      </c>
      <c r="F286" s="80" t="s">
        <v>16</v>
      </c>
      <c r="G286" s="80" t="s">
        <v>574</v>
      </c>
      <c r="H286" s="78">
        <v>10</v>
      </c>
      <c r="I286" s="81">
        <v>5531</v>
      </c>
      <c r="J286" s="78" t="s">
        <v>28</v>
      </c>
    </row>
    <row r="287" spans="1:10" ht="30" customHeight="1" x14ac:dyDescent="0.25">
      <c r="A287" s="103" t="s">
        <v>392</v>
      </c>
      <c r="B287" s="103" t="s">
        <v>129</v>
      </c>
      <c r="C287" s="104" t="s">
        <v>16</v>
      </c>
      <c r="D287" s="104" t="s">
        <v>16</v>
      </c>
      <c r="E287" s="104" t="s">
        <v>16</v>
      </c>
      <c r="F287" s="104" t="s">
        <v>16</v>
      </c>
      <c r="G287" s="104" t="s">
        <v>575</v>
      </c>
      <c r="H287" s="103">
        <v>7.5</v>
      </c>
      <c r="I287" s="105">
        <v>8296.5</v>
      </c>
      <c r="J287" s="103" t="s">
        <v>28</v>
      </c>
    </row>
    <row r="288" spans="1:10" ht="30" customHeight="1" x14ac:dyDescent="0.25">
      <c r="A288" s="34"/>
      <c r="B288" s="34"/>
      <c r="C288" s="34"/>
      <c r="D288" s="35"/>
      <c r="E288" s="35"/>
      <c r="F288" s="36"/>
      <c r="G288" s="35"/>
      <c r="H288" s="34"/>
      <c r="I288" s="36"/>
      <c r="J288" s="34"/>
    </row>
    <row r="289" spans="1:10" ht="30" customHeight="1" x14ac:dyDescent="0.25">
      <c r="A289" s="34"/>
      <c r="B289" s="34"/>
      <c r="C289" s="34"/>
      <c r="D289" s="35"/>
      <c r="E289" s="35"/>
      <c r="F289" s="36"/>
      <c r="G289" s="35"/>
      <c r="H289" s="34"/>
      <c r="I289" s="36"/>
      <c r="J289" s="34"/>
    </row>
    <row r="290" spans="1:10" ht="30" customHeight="1" x14ac:dyDescent="0.25">
      <c r="A290" s="34"/>
      <c r="B290" s="34"/>
      <c r="C290" s="34"/>
      <c r="D290" s="35"/>
      <c r="E290" s="35"/>
      <c r="F290" s="36"/>
      <c r="G290" s="35"/>
      <c r="H290" s="34"/>
      <c r="I290" s="36"/>
      <c r="J290" s="34"/>
    </row>
    <row r="291" spans="1:10" ht="30" customHeight="1" x14ac:dyDescent="0.25">
      <c r="A291" s="34"/>
      <c r="B291" s="34"/>
      <c r="C291" s="34"/>
      <c r="D291" s="35"/>
      <c r="E291" s="35"/>
      <c r="F291" s="36"/>
      <c r="G291" s="35"/>
      <c r="H291" s="34"/>
      <c r="I291" s="36"/>
      <c r="J291" s="34"/>
    </row>
    <row r="292" spans="1:10" ht="30" customHeight="1" x14ac:dyDescent="0.25">
      <c r="A292" s="34"/>
      <c r="B292" s="34"/>
      <c r="C292" s="34"/>
      <c r="D292" s="35"/>
      <c r="E292" s="35"/>
      <c r="F292" s="36"/>
      <c r="G292" s="35"/>
      <c r="H292" s="34"/>
      <c r="I292" s="36"/>
      <c r="J292" s="34"/>
    </row>
    <row r="293" spans="1:10" ht="30" customHeight="1" x14ac:dyDescent="0.25">
      <c r="A293" s="34"/>
      <c r="B293" s="34"/>
      <c r="C293" s="34"/>
      <c r="D293" s="35"/>
      <c r="E293" s="35"/>
      <c r="F293" s="36"/>
      <c r="G293" s="35"/>
      <c r="H293" s="34"/>
      <c r="I293" s="36"/>
      <c r="J293" s="34"/>
    </row>
    <row r="294" spans="1:10" ht="30" customHeight="1" x14ac:dyDescent="0.25">
      <c r="A294" s="34"/>
      <c r="B294" s="34"/>
      <c r="C294" s="34"/>
      <c r="D294" s="35"/>
      <c r="E294" s="35"/>
      <c r="F294" s="36"/>
      <c r="G294" s="35"/>
      <c r="H294" s="34"/>
      <c r="I294" s="36"/>
      <c r="J294" s="34"/>
    </row>
    <row r="295" spans="1:10" ht="30" customHeight="1" x14ac:dyDescent="0.25">
      <c r="A295" s="34"/>
      <c r="B295" s="34"/>
      <c r="C295" s="34"/>
      <c r="D295" s="35"/>
      <c r="E295" s="35"/>
      <c r="F295" s="36"/>
      <c r="G295" s="35"/>
      <c r="H295" s="34"/>
      <c r="I295" s="36"/>
      <c r="J295" s="34"/>
    </row>
    <row r="296" spans="1:10" ht="30" customHeight="1" x14ac:dyDescent="0.25">
      <c r="A296" s="34"/>
      <c r="B296" s="34"/>
      <c r="C296" s="34"/>
      <c r="D296" s="35"/>
      <c r="E296" s="35"/>
      <c r="F296" s="36"/>
      <c r="G296" s="35"/>
      <c r="H296" s="34"/>
      <c r="I296" s="36"/>
      <c r="J296" s="34"/>
    </row>
    <row r="297" spans="1:10" ht="30" customHeight="1" x14ac:dyDescent="0.25">
      <c r="A297" s="34"/>
      <c r="B297" s="34"/>
      <c r="C297" s="34"/>
      <c r="D297" s="35"/>
      <c r="E297" s="35"/>
      <c r="F297" s="36"/>
      <c r="G297" s="35"/>
      <c r="H297" s="34"/>
      <c r="I297" s="36"/>
      <c r="J297" s="34"/>
    </row>
    <row r="298" spans="1:10" ht="30" customHeight="1" x14ac:dyDescent="0.25">
      <c r="A298" s="34"/>
      <c r="B298" s="34"/>
      <c r="C298" s="34"/>
      <c r="D298" s="35"/>
      <c r="E298" s="35"/>
      <c r="F298" s="36"/>
      <c r="G298" s="35"/>
      <c r="H298" s="34"/>
      <c r="I298" s="36"/>
      <c r="J298" s="34"/>
    </row>
    <row r="299" spans="1:10" ht="30" customHeight="1" x14ac:dyDescent="0.25">
      <c r="A299" s="34"/>
      <c r="B299" s="34"/>
      <c r="C299" s="34"/>
      <c r="D299" s="35"/>
      <c r="E299" s="35"/>
      <c r="F299" s="36"/>
      <c r="G299" s="35"/>
      <c r="H299" s="34"/>
      <c r="I299" s="36"/>
      <c r="J299" s="34"/>
    </row>
    <row r="300" spans="1:10" ht="30" customHeight="1" x14ac:dyDescent="0.25">
      <c r="A300" s="34"/>
      <c r="B300" s="34"/>
      <c r="C300" s="34"/>
      <c r="D300" s="35"/>
      <c r="E300" s="35"/>
      <c r="F300" s="36"/>
      <c r="G300" s="35"/>
      <c r="H300" s="34"/>
      <c r="I300" s="36"/>
      <c r="J300" s="34"/>
    </row>
    <row r="301" spans="1:10" ht="30" customHeight="1" x14ac:dyDescent="0.25">
      <c r="A301" s="34"/>
      <c r="B301" s="34"/>
      <c r="C301" s="34"/>
      <c r="D301" s="35"/>
      <c r="E301" s="35"/>
      <c r="F301" s="36"/>
      <c r="G301" s="35"/>
      <c r="H301" s="34"/>
      <c r="I301" s="36"/>
      <c r="J301" s="34"/>
    </row>
    <row r="302" spans="1:10" ht="30" customHeight="1" x14ac:dyDescent="0.25">
      <c r="A302" s="34"/>
      <c r="B302" s="34"/>
      <c r="C302" s="34"/>
      <c r="D302" s="35"/>
      <c r="E302" s="35"/>
      <c r="F302" s="36"/>
      <c r="G302" s="35"/>
      <c r="H302" s="34"/>
      <c r="I302" s="36"/>
      <c r="J302" s="34"/>
    </row>
    <row r="303" spans="1:10" ht="30" customHeight="1" x14ac:dyDescent="0.25">
      <c r="A303" s="34"/>
      <c r="B303" s="34"/>
      <c r="C303" s="34"/>
      <c r="D303" s="35"/>
      <c r="E303" s="35"/>
      <c r="F303" s="36"/>
      <c r="G303" s="35"/>
      <c r="H303" s="34"/>
      <c r="I303" s="36"/>
      <c r="J303" s="34"/>
    </row>
    <row r="304" spans="1:10" ht="30" customHeight="1" x14ac:dyDescent="0.25">
      <c r="A304" s="34"/>
      <c r="B304" s="34"/>
      <c r="C304" s="34"/>
      <c r="D304" s="35"/>
      <c r="E304" s="35"/>
      <c r="F304" s="36"/>
      <c r="G304" s="35"/>
      <c r="H304" s="34"/>
      <c r="I304" s="36"/>
      <c r="J304" s="34"/>
    </row>
    <row r="305" spans="1:10" ht="30" customHeight="1" x14ac:dyDescent="0.25">
      <c r="A305" s="34"/>
      <c r="B305" s="34"/>
      <c r="C305" s="34"/>
      <c r="D305" s="35"/>
      <c r="E305" s="35"/>
      <c r="F305" s="36"/>
      <c r="G305" s="35"/>
      <c r="H305" s="34"/>
      <c r="I305" s="36"/>
      <c r="J305" s="34"/>
    </row>
    <row r="306" spans="1:10" ht="30" customHeight="1" x14ac:dyDescent="0.25">
      <c r="A306" s="34"/>
      <c r="B306" s="34"/>
      <c r="C306" s="34"/>
      <c r="D306" s="35"/>
      <c r="E306" s="35"/>
      <c r="F306" s="36"/>
      <c r="G306" s="35"/>
      <c r="H306" s="34"/>
      <c r="I306" s="36"/>
      <c r="J306" s="34"/>
    </row>
    <row r="307" spans="1:10" ht="30" customHeight="1" x14ac:dyDescent="0.25">
      <c r="A307" s="34"/>
      <c r="B307" s="34"/>
      <c r="C307" s="34"/>
      <c r="D307" s="35"/>
      <c r="E307" s="35"/>
      <c r="F307" s="36"/>
      <c r="G307" s="35"/>
      <c r="H307" s="34"/>
      <c r="I307" s="36"/>
      <c r="J307" s="34"/>
    </row>
    <row r="308" spans="1:10" ht="30" customHeight="1" x14ac:dyDescent="0.25">
      <c r="A308" s="34"/>
      <c r="B308" s="34"/>
      <c r="C308" s="34"/>
      <c r="D308" s="35"/>
      <c r="E308" s="35"/>
      <c r="F308" s="36"/>
      <c r="G308" s="35"/>
      <c r="H308" s="34"/>
      <c r="I308" s="36"/>
      <c r="J308" s="34"/>
    </row>
    <row r="309" spans="1:10" ht="30" customHeight="1" x14ac:dyDescent="0.25">
      <c r="A309" s="34"/>
      <c r="B309" s="34"/>
      <c r="C309" s="34"/>
      <c r="D309" s="35"/>
      <c r="E309" s="35"/>
      <c r="F309" s="36"/>
      <c r="G309" s="35"/>
      <c r="H309" s="34"/>
      <c r="I309" s="36"/>
      <c r="J309" s="34"/>
    </row>
    <row r="310" spans="1:10" ht="30" customHeight="1" x14ac:dyDescent="0.25">
      <c r="A310" s="34"/>
      <c r="B310" s="34"/>
      <c r="C310" s="34"/>
      <c r="D310" s="35"/>
      <c r="E310" s="35"/>
      <c r="F310" s="36"/>
      <c r="G310" s="35"/>
      <c r="H310" s="34"/>
      <c r="I310" s="36"/>
      <c r="J310" s="34"/>
    </row>
    <row r="311" spans="1:10" ht="30" customHeight="1" x14ac:dyDescent="0.25">
      <c r="A311" s="34"/>
      <c r="B311" s="34"/>
      <c r="C311" s="34"/>
      <c r="D311" s="35"/>
      <c r="E311" s="35"/>
      <c r="F311" s="36"/>
      <c r="G311" s="35"/>
      <c r="H311" s="34"/>
      <c r="I311" s="36"/>
      <c r="J311" s="34"/>
    </row>
    <row r="312" spans="1:10" ht="30" customHeight="1" x14ac:dyDescent="0.25">
      <c r="A312" s="34"/>
      <c r="B312" s="34"/>
      <c r="C312" s="34"/>
      <c r="D312" s="35"/>
      <c r="E312" s="35"/>
      <c r="F312" s="36"/>
      <c r="G312" s="35"/>
      <c r="H312" s="34"/>
      <c r="I312" s="36"/>
      <c r="J312" s="34"/>
    </row>
    <row r="313" spans="1:10" ht="30" customHeight="1" x14ac:dyDescent="0.25">
      <c r="A313" s="34"/>
      <c r="B313" s="34"/>
      <c r="C313" s="34"/>
      <c r="D313" s="35"/>
      <c r="E313" s="35"/>
      <c r="F313" s="36"/>
      <c r="G313" s="35"/>
      <c r="H313" s="34"/>
      <c r="I313" s="36"/>
      <c r="J313" s="34"/>
    </row>
    <row r="314" spans="1:10" ht="30" customHeight="1" x14ac:dyDescent="0.25">
      <c r="A314" s="34"/>
      <c r="B314" s="34"/>
      <c r="C314" s="34"/>
      <c r="D314" s="35"/>
      <c r="E314" s="35"/>
      <c r="F314" s="36"/>
      <c r="G314" s="35"/>
      <c r="H314" s="34"/>
      <c r="I314" s="36"/>
      <c r="J314" s="34"/>
    </row>
    <row r="315" spans="1:10" ht="30" customHeight="1" x14ac:dyDescent="0.25">
      <c r="A315" s="34"/>
      <c r="B315" s="34"/>
      <c r="C315" s="34"/>
      <c r="D315" s="35"/>
      <c r="E315" s="35"/>
      <c r="F315" s="36"/>
      <c r="G315" s="35"/>
      <c r="H315" s="34"/>
      <c r="I315" s="36"/>
      <c r="J315" s="34"/>
    </row>
    <row r="316" spans="1:10" ht="30" customHeight="1" x14ac:dyDescent="0.25">
      <c r="A316" s="34"/>
      <c r="B316" s="34"/>
      <c r="C316" s="34"/>
      <c r="D316" s="35"/>
      <c r="E316" s="35"/>
      <c r="F316" s="36"/>
      <c r="G316" s="35"/>
      <c r="H316" s="34"/>
      <c r="I316" s="36"/>
      <c r="J316" s="34"/>
    </row>
    <row r="317" spans="1:10" ht="30" customHeight="1" x14ac:dyDescent="0.25">
      <c r="A317" s="34"/>
      <c r="B317" s="34"/>
      <c r="C317" s="34"/>
      <c r="D317" s="35"/>
      <c r="E317" s="35"/>
      <c r="F317" s="36"/>
      <c r="G317" s="35"/>
      <c r="H317" s="34"/>
      <c r="I317" s="36"/>
      <c r="J317" s="34"/>
    </row>
    <row r="318" spans="1:10" ht="30" customHeight="1" x14ac:dyDescent="0.25">
      <c r="A318" s="34"/>
      <c r="B318" s="34"/>
      <c r="C318" s="34"/>
      <c r="D318" s="35"/>
      <c r="E318" s="35"/>
      <c r="F318" s="36"/>
      <c r="G318" s="35"/>
      <c r="H318" s="34"/>
      <c r="I318" s="36"/>
      <c r="J318" s="34"/>
    </row>
    <row r="319" spans="1:10" ht="30" customHeight="1" x14ac:dyDescent="0.25">
      <c r="A319" s="34"/>
      <c r="B319" s="34"/>
      <c r="C319" s="34"/>
      <c r="D319" s="35"/>
      <c r="E319" s="35"/>
      <c r="F319" s="36"/>
      <c r="G319" s="35"/>
      <c r="H319" s="34"/>
      <c r="I319" s="36"/>
      <c r="J319" s="34"/>
    </row>
    <row r="320" spans="1:10" ht="30" customHeight="1" x14ac:dyDescent="0.25">
      <c r="A320" s="34"/>
      <c r="B320" s="34"/>
      <c r="C320" s="34"/>
      <c r="D320" s="35"/>
      <c r="E320" s="35"/>
      <c r="F320" s="36"/>
      <c r="G320" s="35"/>
      <c r="H320" s="34"/>
      <c r="I320" s="36"/>
      <c r="J320" s="34"/>
    </row>
    <row r="321" spans="1:10" ht="30" customHeight="1" x14ac:dyDescent="0.25">
      <c r="A321" s="34"/>
      <c r="B321" s="34"/>
      <c r="C321" s="34"/>
      <c r="D321" s="35"/>
      <c r="E321" s="35"/>
      <c r="F321" s="36"/>
      <c r="G321" s="35"/>
      <c r="H321" s="34"/>
      <c r="I321" s="36"/>
      <c r="J321" s="34"/>
    </row>
    <row r="322" spans="1:10" ht="30" customHeight="1" x14ac:dyDescent="0.25">
      <c r="A322" s="34"/>
      <c r="B322" s="34"/>
      <c r="C322" s="34"/>
      <c r="D322" s="35"/>
      <c r="E322" s="35"/>
      <c r="F322" s="36"/>
      <c r="G322" s="35"/>
      <c r="H322" s="34"/>
      <c r="I322" s="36"/>
      <c r="J322" s="34"/>
    </row>
    <row r="323" spans="1:10" ht="30" customHeight="1" x14ac:dyDescent="0.25">
      <c r="A323" s="34"/>
      <c r="B323" s="34"/>
      <c r="C323" s="34"/>
      <c r="D323" s="35"/>
      <c r="E323" s="35"/>
      <c r="F323" s="36"/>
      <c r="G323" s="35"/>
      <c r="H323" s="34"/>
      <c r="I323" s="36"/>
      <c r="J323" s="34"/>
    </row>
    <row r="324" spans="1:10" ht="30" customHeight="1" x14ac:dyDescent="0.25">
      <c r="A324" s="34"/>
      <c r="B324" s="34"/>
      <c r="C324" s="34"/>
      <c r="D324" s="35"/>
      <c r="E324" s="35"/>
      <c r="F324" s="36"/>
      <c r="G324" s="35"/>
      <c r="H324" s="34"/>
      <c r="I324" s="36"/>
      <c r="J324" s="34"/>
    </row>
    <row r="325" spans="1:10" ht="30" customHeight="1" x14ac:dyDescent="0.25">
      <c r="A325" s="34"/>
      <c r="B325" s="34"/>
      <c r="C325" s="34"/>
      <c r="D325" s="35"/>
      <c r="E325" s="35"/>
      <c r="F325" s="36"/>
      <c r="G325" s="35"/>
      <c r="H325" s="34"/>
      <c r="I325" s="36"/>
      <c r="J325" s="34"/>
    </row>
    <row r="326" spans="1:10" ht="30" customHeight="1" x14ac:dyDescent="0.25">
      <c r="A326" s="34"/>
      <c r="B326" s="34"/>
      <c r="C326" s="34"/>
      <c r="D326" s="35"/>
      <c r="E326" s="35"/>
      <c r="F326" s="36"/>
      <c r="G326" s="35"/>
      <c r="H326" s="34"/>
      <c r="I326" s="36"/>
      <c r="J326" s="34"/>
    </row>
    <row r="327" spans="1:10" s="37" customFormat="1" ht="30" customHeight="1" x14ac:dyDescent="0.25">
      <c r="A327" s="34"/>
      <c r="B327" s="34"/>
      <c r="C327" s="34"/>
      <c r="D327" s="35"/>
      <c r="E327" s="35"/>
      <c r="F327" s="36"/>
      <c r="G327" s="35"/>
      <c r="H327" s="34"/>
      <c r="I327" s="36"/>
      <c r="J327" s="34"/>
    </row>
    <row r="328" spans="1:10" s="37" customFormat="1" ht="30" customHeight="1" x14ac:dyDescent="0.25">
      <c r="A328" s="34"/>
      <c r="B328" s="34"/>
      <c r="C328" s="34"/>
      <c r="D328" s="35"/>
      <c r="E328" s="35"/>
      <c r="F328" s="36"/>
      <c r="G328" s="35"/>
      <c r="H328" s="34"/>
      <c r="I328" s="36"/>
      <c r="J328" s="34"/>
    </row>
    <row r="329" spans="1:10" ht="30" customHeight="1" x14ac:dyDescent="0.25">
      <c r="A329" s="34"/>
      <c r="B329" s="34"/>
      <c r="C329" s="34"/>
      <c r="D329" s="35"/>
      <c r="E329" s="35"/>
      <c r="F329" s="36"/>
      <c r="G329" s="35"/>
      <c r="H329" s="34"/>
      <c r="I329" s="36"/>
      <c r="J329" s="34"/>
    </row>
    <row r="330" spans="1:10" ht="30" customHeight="1" x14ac:dyDescent="0.25">
      <c r="A330" s="38"/>
      <c r="B330" s="38"/>
      <c r="C330" s="38"/>
      <c r="D330" s="38"/>
      <c r="E330" s="38"/>
      <c r="F330" s="38"/>
      <c r="G330" s="38"/>
      <c r="H330" s="38"/>
      <c r="I330" s="39"/>
      <c r="J330" s="38"/>
    </row>
    <row r="331" spans="1:10" ht="30" customHeight="1" x14ac:dyDescent="0.25">
      <c r="A331" s="3"/>
      <c r="B331" s="3"/>
      <c r="C331" s="3"/>
      <c r="D331" s="40"/>
      <c r="E331" s="3"/>
      <c r="F331" s="41"/>
      <c r="G331" s="3"/>
      <c r="H331" s="3"/>
      <c r="I331" s="42"/>
      <c r="J331" s="3"/>
    </row>
    <row r="332" spans="1:10" ht="30" customHeight="1" x14ac:dyDescent="0.25"/>
    <row r="333" spans="1:10" ht="30" customHeight="1" x14ac:dyDescent="0.25"/>
    <row r="334" spans="1:10" ht="30" customHeight="1" x14ac:dyDescent="0.25"/>
    <row r="335" spans="1:10" ht="30" customHeight="1" x14ac:dyDescent="0.25"/>
    <row r="336" spans="1:10"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sheetData>
  <mergeCells count="8">
    <mergeCell ref="K6:K14"/>
    <mergeCell ref="A2:J2"/>
    <mergeCell ref="A3:J3"/>
    <mergeCell ref="A4:A5"/>
    <mergeCell ref="B4:B5"/>
    <mergeCell ref="C4:F4"/>
    <mergeCell ref="G4:I4"/>
    <mergeCell ref="J4:J5"/>
  </mergeCells>
  <pageMargins left="0.51180555555555596" right="0.51180555555555596" top="0.78749999999999998" bottom="0.78749999999999998" header="0.511811023622047" footer="0.511811023622047"/>
  <pageSetup paperSize="9" scale="6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G24" sqref="G24"/>
    </sheetView>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231</TotalTime>
  <Application>Microsoft Excel</Application>
  <DocSecurity>0</DocSecurity>
  <ScaleCrop>false</ScaleCrop>
  <HeadingPairs>
    <vt:vector size="2" baseType="variant">
      <vt:variant>
        <vt:lpstr>Planilhas</vt:lpstr>
      </vt:variant>
      <vt:variant>
        <vt:i4>3</vt:i4>
      </vt:variant>
    </vt:vector>
  </HeadingPairs>
  <TitlesOfParts>
    <vt:vector size="3" baseType="lpstr">
      <vt:lpstr>Gráfico1</vt:lpstr>
      <vt:lpstr>Planilha1</vt:lpstr>
      <vt:lpstr>Planilha2</vt:lpstr>
    </vt:vector>
  </TitlesOfParts>
  <Company>CNJ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dc:description/>
  <cp:lastModifiedBy>Administrador</cp:lastModifiedBy>
  <cp:revision>27</cp:revision>
  <cp:lastPrinted>2025-06-23T16:47:40Z</cp:lastPrinted>
  <dcterms:created xsi:type="dcterms:W3CDTF">2021-10-15T22:49:43Z</dcterms:created>
  <dcterms:modified xsi:type="dcterms:W3CDTF">2025-06-23T16:48:52Z</dcterms:modified>
  <dc:language>pt-BR</dc:language>
</cp:coreProperties>
</file>