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ento\Downloads\"/>
    </mc:Choice>
  </mc:AlternateContent>
  <bookViews>
    <workbookView xWindow="0" yWindow="0" windowWidth="20295" windowHeight="7620"/>
  </bookViews>
  <sheets>
    <sheet name="iGovTIC-JUD2019" sheetId="1" r:id="rId1"/>
    <sheet name="Auxiliar" sheetId="2" r:id="rId2"/>
  </sheets>
  <definedNames>
    <definedName name="_xlnm._FilterDatabase" localSheetId="0" hidden="1">'iGovTIC-JUD2019'!$A$6:$DA$6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5" i="1" l="1"/>
  <c r="H345" i="1"/>
  <c r="D307" i="1" l="1"/>
  <c r="D308" i="1"/>
  <c r="D309" i="1"/>
  <c r="D310" i="1"/>
  <c r="D311" i="1"/>
  <c r="D312" i="1"/>
  <c r="D313" i="1"/>
  <c r="D314" i="1"/>
  <c r="D315" i="1"/>
  <c r="D316" i="1"/>
  <c r="D317" i="1"/>
  <c r="D318" i="1"/>
  <c r="D319" i="1"/>
  <c r="D320" i="1"/>
  <c r="D30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276" i="1"/>
  <c r="D264" i="1"/>
  <c r="D253" i="1"/>
  <c r="D254" i="1"/>
  <c r="D255" i="1"/>
  <c r="D256" i="1"/>
  <c r="D257" i="1"/>
  <c r="D258" i="1"/>
  <c r="D259" i="1"/>
  <c r="D260" i="1"/>
  <c r="D261" i="1"/>
  <c r="D262" i="1"/>
  <c r="D263" i="1"/>
  <c r="D252" i="1"/>
  <c r="D248" i="1"/>
  <c r="D247" i="1"/>
  <c r="D236" i="1"/>
  <c r="D237" i="1"/>
  <c r="D238" i="1"/>
  <c r="D239" i="1"/>
  <c r="D240" i="1"/>
  <c r="D241" i="1"/>
  <c r="D242" i="1"/>
  <c r="D243" i="1"/>
  <c r="D235" i="1"/>
  <c r="D220" i="1"/>
  <c r="D221" i="1"/>
  <c r="D222" i="1"/>
  <c r="D223" i="1"/>
  <c r="D219" i="1"/>
  <c r="D208" i="1"/>
  <c r="D209" i="1"/>
  <c r="D210" i="1"/>
  <c r="D211" i="1"/>
  <c r="D212" i="1"/>
  <c r="D213" i="1"/>
  <c r="D214" i="1"/>
  <c r="D215" i="1"/>
  <c r="D207" i="1"/>
  <c r="D200" i="1"/>
  <c r="D201" i="1"/>
  <c r="D202" i="1"/>
  <c r="D203" i="1"/>
  <c r="D199" i="1"/>
  <c r="D182" i="1"/>
  <c r="D183" i="1"/>
  <c r="D184" i="1"/>
  <c r="D185" i="1"/>
  <c r="D186" i="1"/>
  <c r="D187" i="1"/>
  <c r="D188" i="1"/>
  <c r="D181" i="1"/>
  <c r="D169" i="1"/>
  <c r="D170" i="1"/>
  <c r="D171" i="1"/>
  <c r="D172" i="1"/>
  <c r="D173" i="1"/>
  <c r="D174" i="1"/>
  <c r="D175" i="1"/>
  <c r="D176" i="1"/>
  <c r="D177" i="1"/>
  <c r="D168" i="1"/>
  <c r="D139" i="1"/>
  <c r="D140" i="1"/>
  <c r="D141" i="1"/>
  <c r="D142" i="1"/>
  <c r="D143" i="1"/>
  <c r="D144" i="1"/>
  <c r="D145" i="1"/>
  <c r="D146" i="1"/>
  <c r="D147" i="1"/>
  <c r="D148" i="1"/>
  <c r="D149" i="1"/>
  <c r="D150" i="1"/>
  <c r="D151" i="1"/>
  <c r="D152" i="1"/>
  <c r="D153" i="1"/>
  <c r="D154" i="1"/>
  <c r="D138" i="1"/>
  <c r="D114" i="1"/>
  <c r="D115" i="1"/>
  <c r="D116" i="1"/>
  <c r="D117" i="1"/>
  <c r="D118" i="1"/>
  <c r="D119" i="1"/>
  <c r="D120" i="1"/>
  <c r="D121" i="1"/>
  <c r="D122" i="1"/>
  <c r="D123" i="1"/>
  <c r="D124" i="1"/>
  <c r="D125" i="1"/>
  <c r="D126" i="1"/>
  <c r="D127" i="1"/>
  <c r="D128" i="1"/>
  <c r="D129" i="1"/>
  <c r="D130" i="1"/>
  <c r="D131" i="1"/>
  <c r="D132" i="1"/>
  <c r="D133" i="1"/>
  <c r="D134" i="1"/>
  <c r="D113" i="1"/>
  <c r="D90" i="1"/>
  <c r="D91" i="1"/>
  <c r="D92" i="1"/>
  <c r="D93" i="1"/>
  <c r="D94" i="1"/>
  <c r="D95" i="1"/>
  <c r="D96" i="1"/>
  <c r="D97" i="1"/>
  <c r="D98" i="1"/>
  <c r="D99" i="1"/>
  <c r="D100" i="1"/>
  <c r="D101" i="1"/>
  <c r="D102" i="1"/>
  <c r="D103" i="1"/>
  <c r="D104" i="1"/>
  <c r="D105" i="1"/>
  <c r="D106" i="1"/>
  <c r="D107" i="1"/>
  <c r="D108" i="1"/>
  <c r="D109" i="1"/>
  <c r="D89" i="1"/>
  <c r="D82" i="1"/>
  <c r="D83" i="1"/>
  <c r="D84" i="1"/>
  <c r="D85" i="1"/>
  <c r="D81" i="1"/>
  <c r="D73" i="1"/>
  <c r="D74" i="1"/>
  <c r="D75" i="1"/>
  <c r="D76" i="1"/>
  <c r="D77" i="1"/>
  <c r="D72" i="1"/>
  <c r="D45" i="1"/>
  <c r="D46" i="1"/>
  <c r="D47" i="1"/>
  <c r="D48" i="1"/>
  <c r="D49" i="1"/>
  <c r="D50" i="1"/>
  <c r="D51" i="1"/>
  <c r="D52" i="1"/>
  <c r="D53" i="1"/>
  <c r="D54" i="1"/>
  <c r="D55" i="1"/>
  <c r="D56" i="1"/>
  <c r="D57" i="1"/>
  <c r="D58" i="1"/>
  <c r="D44" i="1"/>
  <c r="D37" i="1"/>
  <c r="D38" i="1"/>
  <c r="D39" i="1"/>
  <c r="D40" i="1"/>
  <c r="D36" i="1"/>
  <c r="D20" i="1"/>
  <c r="D21" i="1"/>
  <c r="D22" i="1"/>
  <c r="D23" i="1"/>
  <c r="D24" i="1"/>
  <c r="D25" i="1"/>
  <c r="D26" i="1"/>
  <c r="D27" i="1"/>
  <c r="D28" i="1"/>
  <c r="D29" i="1"/>
  <c r="D30" i="1"/>
  <c r="D31" i="1"/>
  <c r="D32" i="1"/>
  <c r="D19" i="1"/>
  <c r="D9" i="1"/>
  <c r="D10" i="1"/>
  <c r="D11" i="1"/>
  <c r="D12" i="1"/>
  <c r="D13" i="1"/>
  <c r="D14" i="1"/>
  <c r="D15" i="1"/>
  <c r="H9" i="1" l="1"/>
  <c r="K343" i="1"/>
  <c r="M343" i="1" s="1"/>
  <c r="K342" i="1"/>
  <c r="M342" i="1" s="1"/>
  <c r="K341" i="1"/>
  <c r="M341" i="1" s="1"/>
  <c r="K340" i="1"/>
  <c r="M340" i="1" s="1"/>
  <c r="K339" i="1"/>
  <c r="M339" i="1" s="1"/>
  <c r="K338" i="1"/>
  <c r="M338" i="1" s="1"/>
  <c r="K337" i="1"/>
  <c r="M337" i="1" s="1"/>
  <c r="K336" i="1"/>
  <c r="M336" i="1" s="1"/>
  <c r="K344" i="1" s="1"/>
  <c r="K346" i="1" s="1"/>
  <c r="H343" i="1"/>
  <c r="J343" i="1" s="1"/>
  <c r="H342" i="1"/>
  <c r="J342" i="1" s="1"/>
  <c r="H341" i="1"/>
  <c r="J341" i="1" s="1"/>
  <c r="H340" i="1"/>
  <c r="J340" i="1" s="1"/>
  <c r="H339" i="1"/>
  <c r="J339" i="1" s="1"/>
  <c r="H338" i="1"/>
  <c r="J338" i="1" s="1"/>
  <c r="H337" i="1"/>
  <c r="J337" i="1" s="1"/>
  <c r="H336" i="1"/>
  <c r="J336" i="1" s="1"/>
  <c r="H344" i="1" l="1"/>
  <c r="H346" i="1" s="1"/>
  <c r="F449" i="1"/>
  <c r="H347" i="1" l="1"/>
  <c r="C353" i="1" s="1"/>
  <c r="C494" i="1" s="1"/>
  <c r="F447" i="1"/>
  <c r="F446" i="1"/>
  <c r="F445" i="1"/>
  <c r="F444" i="1"/>
  <c r="F443" i="1"/>
  <c r="F326" i="1"/>
  <c r="F325" i="1"/>
  <c r="F323" i="1"/>
  <c r="F448" i="1" s="1"/>
  <c r="F271" i="1"/>
  <c r="F270" i="1"/>
  <c r="F269" i="1"/>
  <c r="F267" i="1"/>
  <c r="F230" i="1"/>
  <c r="F229" i="1"/>
  <c r="F228" i="1"/>
  <c r="F226" i="1"/>
  <c r="F194" i="1"/>
  <c r="F193" i="1"/>
  <c r="F191" i="1"/>
  <c r="F163" i="1"/>
  <c r="F162" i="1"/>
  <c r="F161" i="1"/>
  <c r="F160" i="1"/>
  <c r="F159" i="1"/>
  <c r="F157" i="1"/>
  <c r="F67" i="1"/>
  <c r="F66" i="1"/>
  <c r="F65" i="1"/>
  <c r="F64" i="1"/>
  <c r="F62" i="1"/>
  <c r="X8" i="1"/>
  <c r="X4" i="1"/>
  <c r="X5" i="1"/>
  <c r="X6" i="1"/>
  <c r="X7" i="1"/>
  <c r="X9" i="1"/>
  <c r="X3" i="1"/>
  <c r="Q4" i="1"/>
  <c r="Q5" i="1"/>
  <c r="Q6" i="1"/>
  <c r="Q7" i="1"/>
  <c r="Q8" i="1"/>
  <c r="Q9" i="1"/>
  <c r="Q3" i="1"/>
  <c r="H447" i="1" l="1"/>
  <c r="H446" i="1"/>
  <c r="H445" i="1"/>
  <c r="H229" i="1"/>
  <c r="H44" i="1"/>
  <c r="J447" i="1" l="1"/>
  <c r="H328" i="1"/>
  <c r="J328" i="1" s="1"/>
  <c r="H327" i="1"/>
  <c r="H326" i="1"/>
  <c r="J326" i="1" s="1"/>
  <c r="H310" i="1"/>
  <c r="J310" i="1" s="1"/>
  <c r="H309" i="1"/>
  <c r="H308" i="1"/>
  <c r="J308" i="1" s="1"/>
  <c r="H280" i="1"/>
  <c r="J280" i="1" s="1"/>
  <c r="H279" i="1"/>
  <c r="H278" i="1"/>
  <c r="J278" i="1" s="1"/>
  <c r="H272" i="1"/>
  <c r="J272" i="1" s="1"/>
  <c r="H271" i="1"/>
  <c r="H270" i="1"/>
  <c r="J270" i="1" s="1"/>
  <c r="H256" i="1"/>
  <c r="J256" i="1" s="1"/>
  <c r="H255" i="1"/>
  <c r="H254" i="1"/>
  <c r="J254" i="1" s="1"/>
  <c r="H251" i="1"/>
  <c r="J251" i="1" s="1"/>
  <c r="H250" i="1"/>
  <c r="H249" i="1"/>
  <c r="J249" i="1" s="1"/>
  <c r="H239" i="1"/>
  <c r="J239" i="1" s="1"/>
  <c r="H238" i="1"/>
  <c r="H237" i="1"/>
  <c r="J237" i="1" s="1"/>
  <c r="H231" i="1"/>
  <c r="J231" i="1" s="1"/>
  <c r="H230" i="1"/>
  <c r="H223" i="1"/>
  <c r="J223" i="1" s="1"/>
  <c r="H222" i="1"/>
  <c r="H221" i="1"/>
  <c r="J221" i="1" s="1"/>
  <c r="H210" i="1"/>
  <c r="J210" i="1" s="1"/>
  <c r="H209" i="1"/>
  <c r="H208" i="1"/>
  <c r="J208" i="1" s="1"/>
  <c r="H202" i="1"/>
  <c r="J202" i="1" s="1"/>
  <c r="H201" i="1"/>
  <c r="H200" i="1"/>
  <c r="H195" i="1"/>
  <c r="J195" i="1" s="1"/>
  <c r="H194" i="1"/>
  <c r="J194" i="1" s="1"/>
  <c r="H193" i="1"/>
  <c r="H184" i="1"/>
  <c r="J184" i="1" s="1"/>
  <c r="H183" i="1"/>
  <c r="J183" i="1" s="1"/>
  <c r="H182" i="1"/>
  <c r="H171" i="1"/>
  <c r="J171" i="1" s="1"/>
  <c r="H170" i="1"/>
  <c r="J170" i="1" s="1"/>
  <c r="H169" i="1"/>
  <c r="H161" i="1"/>
  <c r="J161" i="1" s="1"/>
  <c r="H160" i="1"/>
  <c r="J160" i="1" s="1"/>
  <c r="H159" i="1"/>
  <c r="H141" i="1"/>
  <c r="J141" i="1" s="1"/>
  <c r="H140" i="1"/>
  <c r="H139" i="1"/>
  <c r="H116" i="1"/>
  <c r="J116" i="1" s="1"/>
  <c r="H115" i="1"/>
  <c r="H114" i="1"/>
  <c r="H92" i="1"/>
  <c r="J92" i="1" s="1"/>
  <c r="H91" i="1"/>
  <c r="H90" i="1"/>
  <c r="H84" i="1"/>
  <c r="J84" i="1" s="1"/>
  <c r="H83" i="1"/>
  <c r="J83" i="1" s="1"/>
  <c r="H82" i="1"/>
  <c r="H75" i="1"/>
  <c r="J75" i="1" s="1"/>
  <c r="H74" i="1"/>
  <c r="H73" i="1"/>
  <c r="H66" i="1"/>
  <c r="J66" i="1" s="1"/>
  <c r="H65" i="1"/>
  <c r="J65" i="1" s="1"/>
  <c r="H64" i="1"/>
  <c r="H46" i="1"/>
  <c r="J46" i="1" s="1"/>
  <c r="H45" i="1"/>
  <c r="J45" i="1" s="1"/>
  <c r="H38" i="1"/>
  <c r="J38" i="1" s="1"/>
  <c r="H37" i="1"/>
  <c r="J37" i="1" s="1"/>
  <c r="H36" i="1"/>
  <c r="H21" i="1"/>
  <c r="J21" i="1" s="1"/>
  <c r="H20" i="1"/>
  <c r="H19" i="1"/>
  <c r="H11" i="1"/>
  <c r="J11" i="1" s="1"/>
  <c r="H10" i="1"/>
  <c r="H12" i="1" l="1"/>
  <c r="I10" i="1" s="1"/>
  <c r="J10" i="1" s="1"/>
  <c r="H172" i="1"/>
  <c r="H211" i="1"/>
  <c r="H240" i="1"/>
  <c r="H47" i="1"/>
  <c r="H85" i="1"/>
  <c r="H162" i="1"/>
  <c r="H203" i="1"/>
  <c r="H273" i="1"/>
  <c r="H448" i="1"/>
  <c r="H281" i="1"/>
  <c r="H39" i="1"/>
  <c r="H76" i="1"/>
  <c r="H142" i="1"/>
  <c r="H196" i="1"/>
  <c r="H257" i="1"/>
  <c r="H329" i="1"/>
  <c r="H93" i="1"/>
  <c r="H22" i="1"/>
  <c r="H67" i="1"/>
  <c r="H117" i="1"/>
  <c r="H185" i="1"/>
  <c r="H224" i="1"/>
  <c r="H252" i="1"/>
  <c r="H311" i="1"/>
  <c r="H232" i="1"/>
  <c r="I11" i="1" l="1"/>
  <c r="I9" i="1"/>
  <c r="J9" i="1" s="1"/>
  <c r="E9" i="1" s="1"/>
  <c r="I447" i="1"/>
  <c r="I445" i="1"/>
  <c r="I446" i="1"/>
  <c r="J446" i="1" s="1"/>
  <c r="I231" i="1"/>
  <c r="I229" i="1"/>
  <c r="J229" i="1" s="1"/>
  <c r="I230" i="1"/>
  <c r="J230" i="1" s="1"/>
  <c r="I250" i="1"/>
  <c r="J250" i="1" s="1"/>
  <c r="I249" i="1"/>
  <c r="I251" i="1"/>
  <c r="I328" i="1"/>
  <c r="I327" i="1"/>
  <c r="J327" i="1" s="1"/>
  <c r="I326" i="1"/>
  <c r="I278" i="1"/>
  <c r="I280" i="1"/>
  <c r="I279" i="1"/>
  <c r="J279" i="1" s="1"/>
  <c r="I309" i="1"/>
  <c r="J309" i="1" s="1"/>
  <c r="I308" i="1"/>
  <c r="I310" i="1"/>
  <c r="I223" i="1"/>
  <c r="I222" i="1"/>
  <c r="J222" i="1" s="1"/>
  <c r="I221" i="1"/>
  <c r="I256" i="1"/>
  <c r="I255" i="1"/>
  <c r="J255" i="1" s="1"/>
  <c r="I254" i="1"/>
  <c r="I237" i="1"/>
  <c r="I239" i="1"/>
  <c r="I238" i="1"/>
  <c r="J238" i="1" s="1"/>
  <c r="I272" i="1"/>
  <c r="I270" i="1"/>
  <c r="I271" i="1"/>
  <c r="J271" i="1" s="1"/>
  <c r="I92" i="1"/>
  <c r="I91" i="1"/>
  <c r="J91" i="1" s="1"/>
  <c r="I90" i="1"/>
  <c r="J90" i="1" s="1"/>
  <c r="I46" i="1"/>
  <c r="I45" i="1"/>
  <c r="I44" i="1"/>
  <c r="J44" i="1" s="1"/>
  <c r="I116" i="1"/>
  <c r="I115" i="1"/>
  <c r="J115" i="1" s="1"/>
  <c r="I114" i="1"/>
  <c r="J114" i="1" s="1"/>
  <c r="I193" i="1"/>
  <c r="J193" i="1" s="1"/>
  <c r="I195" i="1"/>
  <c r="I194" i="1"/>
  <c r="I201" i="1"/>
  <c r="J201" i="1" s="1"/>
  <c r="I200" i="1"/>
  <c r="J200" i="1" s="1"/>
  <c r="I202" i="1"/>
  <c r="I171" i="1"/>
  <c r="I170" i="1"/>
  <c r="I169" i="1"/>
  <c r="J169" i="1" s="1"/>
  <c r="I66" i="1"/>
  <c r="I65" i="1"/>
  <c r="I64" i="1"/>
  <c r="J64" i="1" s="1"/>
  <c r="I139" i="1"/>
  <c r="J139" i="1" s="1"/>
  <c r="I141" i="1"/>
  <c r="I140" i="1"/>
  <c r="J140" i="1" s="1"/>
  <c r="I160" i="1"/>
  <c r="I159" i="1"/>
  <c r="J159" i="1" s="1"/>
  <c r="I161" i="1"/>
  <c r="I19" i="1"/>
  <c r="J19" i="1" s="1"/>
  <c r="I21" i="1"/>
  <c r="I20" i="1"/>
  <c r="J20" i="1" s="1"/>
  <c r="I73" i="1"/>
  <c r="J73" i="1" s="1"/>
  <c r="I75" i="1"/>
  <c r="I74" i="1"/>
  <c r="J74" i="1" s="1"/>
  <c r="I83" i="1"/>
  <c r="I82" i="1"/>
  <c r="J82" i="1" s="1"/>
  <c r="I84" i="1"/>
  <c r="I184" i="1"/>
  <c r="I183" i="1"/>
  <c r="I182" i="1"/>
  <c r="J182" i="1" s="1"/>
  <c r="I37" i="1"/>
  <c r="I36" i="1"/>
  <c r="J36" i="1" s="1"/>
  <c r="I38" i="1"/>
  <c r="I210" i="1"/>
  <c r="I209" i="1"/>
  <c r="J209" i="1" s="1"/>
  <c r="I208" i="1"/>
  <c r="E176" i="1"/>
  <c r="J445" i="1" l="1"/>
  <c r="D494" i="1" s="1"/>
  <c r="D228" i="1"/>
  <c r="E12" i="1"/>
  <c r="E14" i="1"/>
  <c r="E15" i="1"/>
  <c r="E10" i="1"/>
  <c r="E220" i="1"/>
  <c r="E219" i="1"/>
  <c r="E223" i="1"/>
  <c r="E221" i="1"/>
  <c r="E222" i="1"/>
  <c r="E168" i="1"/>
  <c r="E173" i="1"/>
  <c r="E171" i="1"/>
  <c r="E172" i="1"/>
  <c r="E177" i="1"/>
  <c r="E174" i="1"/>
  <c r="E169" i="1"/>
  <c r="E175" i="1"/>
  <c r="E170" i="1"/>
  <c r="E24" i="1"/>
  <c r="E29" i="1"/>
  <c r="E27" i="1"/>
  <c r="E28" i="1"/>
  <c r="E19" i="1"/>
  <c r="E30" i="1"/>
  <c r="E21" i="1"/>
  <c r="E22" i="1"/>
  <c r="E20" i="1"/>
  <c r="E25" i="1"/>
  <c r="E23" i="1"/>
  <c r="E203" i="1"/>
  <c r="E199" i="1"/>
  <c r="E202" i="1"/>
  <c r="D160" i="1"/>
  <c r="D159" i="1"/>
  <c r="D161" i="1"/>
  <c r="D162" i="1"/>
  <c r="D163" i="1"/>
  <c r="E124" i="1"/>
  <c r="E129" i="1"/>
  <c r="E134" i="1"/>
  <c r="E123" i="1"/>
  <c r="E128" i="1"/>
  <c r="E133" i="1"/>
  <c r="E127" i="1"/>
  <c r="E132" i="1"/>
  <c r="E126" i="1"/>
  <c r="E131" i="1"/>
  <c r="E125" i="1"/>
  <c r="E130" i="1"/>
  <c r="E74" i="1"/>
  <c r="E75" i="1"/>
  <c r="E76" i="1"/>
  <c r="E32" i="1"/>
  <c r="E26" i="1"/>
  <c r="E31" i="1"/>
  <c r="E45" i="1"/>
  <c r="E44" i="1"/>
  <c r="E47" i="1"/>
  <c r="E52" i="1"/>
  <c r="E58" i="1"/>
  <c r="E48" i="1"/>
  <c r="E54" i="1"/>
  <c r="E50" i="1"/>
  <c r="E55" i="1"/>
  <c r="E56" i="1"/>
  <c r="E46" i="1"/>
  <c r="E51" i="1"/>
  <c r="E49" i="1"/>
  <c r="E57" i="1"/>
  <c r="E53" i="1"/>
  <c r="D492" i="1"/>
  <c r="D491" i="1"/>
  <c r="D493" i="1"/>
  <c r="E140" i="1"/>
  <c r="E143" i="1"/>
  <c r="E147" i="1"/>
  <c r="E151" i="1"/>
  <c r="E138" i="1"/>
  <c r="E139" i="1"/>
  <c r="E150" i="1"/>
  <c r="E145" i="1"/>
  <c r="E144" i="1"/>
  <c r="E146" i="1"/>
  <c r="E141" i="1"/>
  <c r="E142" i="1"/>
  <c r="E152" i="1"/>
  <c r="E149" i="1"/>
  <c r="E148" i="1"/>
  <c r="D326" i="1"/>
  <c r="D325" i="1"/>
  <c r="E200" i="1"/>
  <c r="E201" i="1"/>
  <c r="E236" i="1"/>
  <c r="E240" i="1"/>
  <c r="E235" i="1"/>
  <c r="E237" i="1"/>
  <c r="E241" i="1"/>
  <c r="E238" i="1"/>
  <c r="E242" i="1"/>
  <c r="E239" i="1"/>
  <c r="E243" i="1"/>
  <c r="E73" i="1"/>
  <c r="E77" i="1"/>
  <c r="E72" i="1"/>
  <c r="E92" i="1"/>
  <c r="E96" i="1"/>
  <c r="E100" i="1"/>
  <c r="E104" i="1"/>
  <c r="E93" i="1"/>
  <c r="E97" i="1"/>
  <c r="E101" i="1"/>
  <c r="E105" i="1"/>
  <c r="E90" i="1"/>
  <c r="E94" i="1"/>
  <c r="E98" i="1"/>
  <c r="E102" i="1"/>
  <c r="E106" i="1"/>
  <c r="E89" i="1"/>
  <c r="E91" i="1"/>
  <c r="E95" i="1"/>
  <c r="E99" i="1"/>
  <c r="E103" i="1"/>
  <c r="E209" i="1"/>
  <c r="E212" i="1"/>
  <c r="E207" i="1"/>
  <c r="E210" i="1"/>
  <c r="E213" i="1"/>
  <c r="E214" i="1"/>
  <c r="E215" i="1"/>
  <c r="E208" i="1"/>
  <c r="E211" i="1"/>
  <c r="D269" i="1"/>
  <c r="D270" i="1"/>
  <c r="D271" i="1"/>
  <c r="E37" i="1"/>
  <c r="E36" i="1"/>
  <c r="E38" i="1"/>
  <c r="E39" i="1"/>
  <c r="E40" i="1"/>
  <c r="E153" i="1"/>
  <c r="E154" i="1"/>
  <c r="E185" i="1"/>
  <c r="E181" i="1"/>
  <c r="E182" i="1"/>
  <c r="E186" i="1"/>
  <c r="E183" i="1"/>
  <c r="E187" i="1"/>
  <c r="E184" i="1"/>
  <c r="E188" i="1"/>
  <c r="E317" i="1"/>
  <c r="E320" i="1"/>
  <c r="E311" i="1"/>
  <c r="E316" i="1"/>
  <c r="E306" i="1"/>
  <c r="E310" i="1"/>
  <c r="E319" i="1"/>
  <c r="E309" i="1"/>
  <c r="E307" i="1"/>
  <c r="E314" i="1"/>
  <c r="E308" i="1"/>
  <c r="E313" i="1"/>
  <c r="E315" i="1"/>
  <c r="E318" i="1"/>
  <c r="E312" i="1"/>
  <c r="E115" i="1"/>
  <c r="E121" i="1"/>
  <c r="E113" i="1"/>
  <c r="E122" i="1"/>
  <c r="E117" i="1"/>
  <c r="E119" i="1"/>
  <c r="E118" i="1"/>
  <c r="E116" i="1"/>
  <c r="E114" i="1"/>
  <c r="E120" i="1"/>
  <c r="D229" i="1"/>
  <c r="D230" i="1"/>
  <c r="E248" i="1"/>
  <c r="E247" i="1"/>
  <c r="D193" i="1"/>
  <c r="D194" i="1"/>
  <c r="E256" i="1"/>
  <c r="E260" i="1"/>
  <c r="E264" i="1"/>
  <c r="E253" i="1"/>
  <c r="E257" i="1"/>
  <c r="E261" i="1"/>
  <c r="E252" i="1"/>
  <c r="E254" i="1"/>
  <c r="E258" i="1"/>
  <c r="E262" i="1"/>
  <c r="E259" i="1"/>
  <c r="E263" i="1"/>
  <c r="E255" i="1"/>
  <c r="E108" i="1"/>
  <c r="E109" i="1"/>
  <c r="E107" i="1"/>
  <c r="E85" i="1"/>
  <c r="E82" i="1"/>
  <c r="E83" i="1"/>
  <c r="E84" i="1"/>
  <c r="E81" i="1"/>
  <c r="E280" i="1"/>
  <c r="E284" i="1"/>
  <c r="E288" i="1"/>
  <c r="E292" i="1"/>
  <c r="E296" i="1"/>
  <c r="E300" i="1"/>
  <c r="E277" i="1"/>
  <c r="E281" i="1"/>
  <c r="E285" i="1"/>
  <c r="E289" i="1"/>
  <c r="E293" i="1"/>
  <c r="E297" i="1"/>
  <c r="E301" i="1"/>
  <c r="E278" i="1"/>
  <c r="E282" i="1"/>
  <c r="E286" i="1"/>
  <c r="E290" i="1"/>
  <c r="E294" i="1"/>
  <c r="E298" i="1"/>
  <c r="E302" i="1"/>
  <c r="E276" i="1"/>
  <c r="E279" i="1"/>
  <c r="E295" i="1"/>
  <c r="E283" i="1"/>
  <c r="E299" i="1"/>
  <c r="E287" i="1"/>
  <c r="E291" i="1"/>
  <c r="D67" i="1"/>
  <c r="D66" i="1"/>
  <c r="D65" i="1"/>
  <c r="D64" i="1"/>
  <c r="D488" i="1" l="1"/>
  <c r="D490" i="1"/>
  <c r="D489" i="1"/>
  <c r="E13" i="1"/>
  <c r="E11" i="1"/>
  <c r="E178" i="1"/>
  <c r="C178" i="1" s="1"/>
  <c r="C193" i="1" s="1"/>
  <c r="E41" i="1"/>
  <c r="C41" i="1" s="1"/>
  <c r="C66" i="1" s="1"/>
  <c r="E216" i="1"/>
  <c r="C216" i="1" s="1"/>
  <c r="C229" i="1" s="1"/>
  <c r="E155" i="1"/>
  <c r="C155" i="1" s="1"/>
  <c r="C163" i="1" s="1"/>
  <c r="E303" i="1"/>
  <c r="C303" i="1" s="1"/>
  <c r="C325" i="1" s="1"/>
  <c r="E265" i="1"/>
  <c r="C265" i="1" s="1"/>
  <c r="C271" i="1" s="1"/>
  <c r="E135" i="1"/>
  <c r="C135" i="1" s="1"/>
  <c r="C162" i="1" s="1"/>
  <c r="E189" i="1"/>
  <c r="C189" i="1" s="1"/>
  <c r="C194" i="1" s="1"/>
  <c r="E78" i="1"/>
  <c r="C78" i="1" s="1"/>
  <c r="C159" i="1" s="1"/>
  <c r="E321" i="1"/>
  <c r="C321" i="1" s="1"/>
  <c r="C326" i="1" s="1"/>
  <c r="E59" i="1"/>
  <c r="C59" i="1" s="1"/>
  <c r="C67" i="1" s="1"/>
  <c r="E249" i="1"/>
  <c r="C249" i="1" s="1"/>
  <c r="C270" i="1" s="1"/>
  <c r="E224" i="1"/>
  <c r="C224" i="1" s="1"/>
  <c r="C230" i="1" s="1"/>
  <c r="E244" i="1"/>
  <c r="C244" i="1" s="1"/>
  <c r="C269" i="1" s="1"/>
  <c r="E86" i="1"/>
  <c r="C86" i="1" s="1"/>
  <c r="C160" i="1" s="1"/>
  <c r="E110" i="1"/>
  <c r="C110" i="1" s="1"/>
  <c r="C161" i="1" s="1"/>
  <c r="E204" i="1"/>
  <c r="C204" i="1" s="1"/>
  <c r="C228" i="1" s="1"/>
  <c r="E33" i="1"/>
  <c r="C33" i="1" s="1"/>
  <c r="C65" i="1" s="1"/>
  <c r="E16" i="1" l="1"/>
  <c r="C16" i="1" s="1"/>
  <c r="C64" i="1" s="1"/>
  <c r="C68" i="1" s="1"/>
  <c r="C488" i="1" s="1"/>
  <c r="C272" i="1"/>
  <c r="C492" i="1" s="1"/>
  <c r="C231" i="1"/>
  <c r="C491" i="1" s="1"/>
  <c r="C327" i="1"/>
  <c r="C493" i="1" s="1"/>
  <c r="C164" i="1"/>
  <c r="C489" i="1" s="1"/>
  <c r="C195" i="1"/>
  <c r="C490" i="1" s="1"/>
  <c r="C495" i="1" l="1"/>
  <c r="C496" i="1" s="1"/>
</calcChain>
</file>

<file path=xl/sharedStrings.xml><?xml version="1.0" encoding="utf-8"?>
<sst xmlns="http://schemas.openxmlformats.org/spreadsheetml/2006/main" count="1411" uniqueCount="837">
  <si>
    <t>Planilha de Cálculo do iGovTIC-JUD 2020</t>
  </si>
  <si>
    <t>Nível de Adoção</t>
  </si>
  <si>
    <t>Regras de Escalonamento dos Pesos</t>
  </si>
  <si>
    <t>Não adota</t>
  </si>
  <si>
    <t>Est</t>
  </si>
  <si>
    <t>Tat</t>
  </si>
  <si>
    <t>Ope</t>
  </si>
  <si>
    <t>PesoEst</t>
  </si>
  <si>
    <t>PesoTat</t>
  </si>
  <si>
    <t>PesoOpe</t>
  </si>
  <si>
    <t>TOTAL</t>
  </si>
  <si>
    <t>Iniciou plano para adotar</t>
  </si>
  <si>
    <t>Regra1</t>
  </si>
  <si>
    <r>
      <t xml:space="preserve">Esta planilha foi estruturada de forma a facilitar a compreensão da fórmula de cálculo do iGovTIC-JUD2020.  
</t>
    </r>
    <r>
      <rPr>
        <b/>
        <sz val="11"/>
        <color theme="1"/>
        <rFont val="Calibri"/>
        <family val="2"/>
        <scheme val="minor"/>
      </rPr>
      <t>Para responder o questionário é necessário selecionar as células verdes.</t>
    </r>
    <r>
      <rPr>
        <sz val="11"/>
        <color theme="1"/>
        <rFont val="Calibri"/>
        <family val="2"/>
        <scheme val="minor"/>
      </rPr>
      <t xml:space="preserve">
Para modificar o Nível de Adoção ou Escala de Peso é necessário alterar as células azuis.</t>
    </r>
  </si>
  <si>
    <t>Adota parcialmente</t>
  </si>
  <si>
    <t>Regra2</t>
  </si>
  <si>
    <t>Não Adota = 0 / Iniciou Plano = 0,2 / Adota Parcial = 0,5 / Adota em grande parte ou integralmente = 1</t>
  </si>
  <si>
    <t>Adota em grande parte ou integralmente</t>
  </si>
  <si>
    <t>Regra3</t>
  </si>
  <si>
    <r>
      <rPr>
        <b/>
        <sz val="11"/>
        <rFont val="Calibri"/>
        <family val="2"/>
        <scheme val="minor"/>
      </rPr>
      <t>Regra1 (R001):</t>
    </r>
    <r>
      <rPr>
        <sz val="11"/>
        <color theme="1"/>
        <rFont val="Calibri"/>
        <family val="2"/>
        <scheme val="minor"/>
      </rPr>
      <t xml:space="preserve"> Se houver, pelo menos,</t>
    </r>
    <r>
      <rPr>
        <b/>
        <sz val="11"/>
        <color rgb="FFFF0000"/>
        <rFont val="Calibri"/>
        <family val="2"/>
        <scheme val="minor"/>
      </rPr>
      <t xml:space="preserve"> 0 Est, 0 Tat </t>
    </r>
    <r>
      <rPr>
        <sz val="11"/>
        <rFont val="Calibri"/>
        <family val="2"/>
        <scheme val="minor"/>
      </rPr>
      <t>e</t>
    </r>
    <r>
      <rPr>
        <b/>
        <sz val="11"/>
        <rFont val="Calibri"/>
        <family val="2"/>
        <scheme val="minor"/>
      </rPr>
      <t xml:space="preserve"> </t>
    </r>
    <r>
      <rPr>
        <b/>
        <sz val="11"/>
        <color rgb="FFFF0000"/>
        <rFont val="Calibri"/>
        <family val="2"/>
        <scheme val="minor"/>
      </rPr>
      <t xml:space="preserve">1 Ope. </t>
    </r>
    <r>
      <rPr>
        <sz val="11"/>
        <rFont val="Calibri"/>
        <family val="2"/>
        <scheme val="minor"/>
      </rPr>
      <t xml:space="preserve">Os pesos serão: </t>
    </r>
    <r>
      <rPr>
        <b/>
        <sz val="11"/>
        <color rgb="FFFF0000"/>
        <rFont val="Calibri"/>
        <family val="2"/>
        <scheme val="minor"/>
      </rPr>
      <t>Est=0 / Tat=0 / Ope=100</t>
    </r>
    <r>
      <rPr>
        <sz val="11"/>
        <color theme="1"/>
        <rFont val="Calibri"/>
        <family val="2"/>
        <scheme val="minor"/>
      </rPr>
      <t xml:space="preserve">
</t>
    </r>
    <r>
      <rPr>
        <b/>
        <sz val="11"/>
        <rFont val="Calibri"/>
        <family val="2"/>
        <scheme val="minor"/>
      </rPr>
      <t>Regra2 (R010)</t>
    </r>
    <r>
      <rPr>
        <sz val="11"/>
        <rFont val="Calibri"/>
        <family val="2"/>
        <scheme val="minor"/>
      </rPr>
      <t xml:space="preserve">: </t>
    </r>
    <r>
      <rPr>
        <sz val="11"/>
        <color theme="1"/>
        <rFont val="Calibri"/>
        <family val="2"/>
        <scheme val="minor"/>
      </rPr>
      <t>Se houver, pelo menos,</t>
    </r>
    <r>
      <rPr>
        <b/>
        <sz val="11"/>
        <color rgb="FFFF0000"/>
        <rFont val="Calibri"/>
        <family val="2"/>
        <scheme val="minor"/>
      </rPr>
      <t xml:space="preserve"> 0 Est, 1 Tat</t>
    </r>
    <r>
      <rPr>
        <sz val="11"/>
        <rFont val="Calibri"/>
        <family val="2"/>
        <scheme val="minor"/>
      </rPr>
      <t xml:space="preserve"> e </t>
    </r>
    <r>
      <rPr>
        <b/>
        <sz val="11"/>
        <color rgb="FFFF0000"/>
        <rFont val="Calibri"/>
        <family val="2"/>
        <scheme val="minor"/>
      </rPr>
      <t>0 Ope</t>
    </r>
    <r>
      <rPr>
        <sz val="11"/>
        <rFont val="Calibri"/>
        <family val="2"/>
        <scheme val="minor"/>
      </rPr>
      <t>.</t>
    </r>
    <r>
      <rPr>
        <sz val="11"/>
        <color theme="1"/>
        <rFont val="Calibri"/>
        <family val="2"/>
        <scheme val="minor"/>
      </rPr>
      <t xml:space="preserve"> Os pesos serão: </t>
    </r>
    <r>
      <rPr>
        <b/>
        <sz val="11"/>
        <color rgb="FFFF0000"/>
        <rFont val="Calibri"/>
        <family val="2"/>
        <scheme val="minor"/>
      </rPr>
      <t>Est=0 / Tat=100 / Ope=0</t>
    </r>
    <r>
      <rPr>
        <sz val="11"/>
        <color theme="1"/>
        <rFont val="Calibri"/>
        <family val="2"/>
        <scheme val="minor"/>
      </rPr>
      <t xml:space="preserve">
</t>
    </r>
    <r>
      <rPr>
        <b/>
        <sz val="11"/>
        <color theme="1"/>
        <rFont val="Calibri"/>
        <family val="2"/>
        <scheme val="minor"/>
      </rPr>
      <t>Regra3 (R011)</t>
    </r>
    <r>
      <rPr>
        <sz val="11"/>
        <color theme="1"/>
        <rFont val="Calibri"/>
        <family val="2"/>
        <scheme val="minor"/>
      </rPr>
      <t xml:space="preserve">: Se houver, pelo menos, </t>
    </r>
    <r>
      <rPr>
        <b/>
        <sz val="11"/>
        <color rgb="FFFF0000"/>
        <rFont val="Calibri"/>
        <family val="2"/>
        <scheme val="minor"/>
      </rPr>
      <t>0 Est, 1 Tat</t>
    </r>
    <r>
      <rPr>
        <sz val="11"/>
        <color theme="1"/>
        <rFont val="Calibri"/>
        <family val="2"/>
        <scheme val="minor"/>
      </rPr>
      <t xml:space="preserve"> e</t>
    </r>
    <r>
      <rPr>
        <b/>
        <sz val="11"/>
        <color rgb="FFFF0000"/>
        <rFont val="Calibri"/>
        <family val="2"/>
        <scheme val="minor"/>
      </rPr>
      <t xml:space="preserve"> 1 Ope</t>
    </r>
    <r>
      <rPr>
        <sz val="11"/>
        <color theme="1"/>
        <rFont val="Calibri"/>
        <family val="2"/>
        <scheme val="minor"/>
      </rPr>
      <t xml:space="preserve">. Os pesos serão: </t>
    </r>
    <r>
      <rPr>
        <b/>
        <sz val="11"/>
        <color rgb="FFFF0000"/>
        <rFont val="Calibri"/>
        <family val="2"/>
        <scheme val="minor"/>
      </rPr>
      <t xml:space="preserve">Est=0 / Tat=60 / Ope=40
</t>
    </r>
    <r>
      <rPr>
        <b/>
        <sz val="11"/>
        <rFont val="Calibri"/>
        <family val="2"/>
        <scheme val="minor"/>
      </rPr>
      <t>Regra4 (R100)</t>
    </r>
    <r>
      <rPr>
        <sz val="11"/>
        <rFont val="Calibri"/>
        <family val="2"/>
        <scheme val="minor"/>
      </rPr>
      <t>: Se houver, pelo menos,</t>
    </r>
    <r>
      <rPr>
        <b/>
        <sz val="11"/>
        <color rgb="FFFF0000"/>
        <rFont val="Calibri"/>
        <family val="2"/>
        <scheme val="minor"/>
      </rPr>
      <t xml:space="preserve"> 1 Est, 0 Tat </t>
    </r>
    <r>
      <rPr>
        <b/>
        <sz val="11"/>
        <rFont val="Calibri"/>
        <family val="2"/>
        <scheme val="minor"/>
      </rPr>
      <t>e</t>
    </r>
    <r>
      <rPr>
        <b/>
        <sz val="11"/>
        <color rgb="FFFF0000"/>
        <rFont val="Calibri"/>
        <family val="2"/>
        <scheme val="minor"/>
      </rPr>
      <t xml:space="preserve"> 0 Ope</t>
    </r>
    <r>
      <rPr>
        <sz val="11"/>
        <rFont val="Calibri"/>
        <family val="2"/>
        <scheme val="minor"/>
      </rPr>
      <t xml:space="preserve">. Os pesos serão: </t>
    </r>
    <r>
      <rPr>
        <b/>
        <sz val="11"/>
        <color rgb="FFFF0000"/>
        <rFont val="Calibri"/>
        <family val="2"/>
        <scheme val="minor"/>
      </rPr>
      <t>Est=100 / Tat=0 / Ope=0</t>
    </r>
    <r>
      <rPr>
        <sz val="11"/>
        <rFont val="Calibri"/>
        <family val="2"/>
        <scheme val="minor"/>
      </rPr>
      <t xml:space="preserve">
</t>
    </r>
    <r>
      <rPr>
        <b/>
        <sz val="11"/>
        <rFont val="Calibri"/>
        <family val="2"/>
        <scheme val="minor"/>
      </rPr>
      <t>Regra5 (R101)</t>
    </r>
    <r>
      <rPr>
        <sz val="11"/>
        <rFont val="Calibri"/>
        <family val="2"/>
        <scheme val="minor"/>
      </rPr>
      <t xml:space="preserve">: Se houver, pelo menos, </t>
    </r>
    <r>
      <rPr>
        <b/>
        <sz val="11"/>
        <color rgb="FFFF0000"/>
        <rFont val="Calibri"/>
        <family val="2"/>
        <scheme val="minor"/>
      </rPr>
      <t xml:space="preserve">1 Est, 0 Tat </t>
    </r>
    <r>
      <rPr>
        <b/>
        <sz val="11"/>
        <rFont val="Calibri"/>
        <family val="2"/>
        <scheme val="minor"/>
      </rPr>
      <t>e</t>
    </r>
    <r>
      <rPr>
        <b/>
        <sz val="11"/>
        <color rgb="FFFF0000"/>
        <rFont val="Calibri"/>
        <family val="2"/>
        <scheme val="minor"/>
      </rPr>
      <t xml:space="preserve"> 1 Ope</t>
    </r>
    <r>
      <rPr>
        <sz val="11"/>
        <rFont val="Calibri"/>
        <family val="2"/>
        <scheme val="minor"/>
      </rPr>
      <t xml:space="preserve">. Os pesos serão: </t>
    </r>
    <r>
      <rPr>
        <b/>
        <sz val="11"/>
        <color rgb="FFFF0000"/>
        <rFont val="Calibri"/>
        <family val="2"/>
        <scheme val="minor"/>
      </rPr>
      <t>Est=70 / Tat=0 / Ope=30</t>
    </r>
    <r>
      <rPr>
        <sz val="11"/>
        <rFont val="Calibri"/>
        <family val="2"/>
        <scheme val="minor"/>
      </rPr>
      <t xml:space="preserve">
</t>
    </r>
    <r>
      <rPr>
        <b/>
        <sz val="11"/>
        <rFont val="Calibri"/>
        <family val="2"/>
        <scheme val="minor"/>
      </rPr>
      <t>Regra6 (R110)</t>
    </r>
    <r>
      <rPr>
        <sz val="11"/>
        <rFont val="Calibri"/>
        <family val="2"/>
        <scheme val="minor"/>
      </rPr>
      <t xml:space="preserve">: Se houver, pelo menos, </t>
    </r>
    <r>
      <rPr>
        <b/>
        <sz val="11"/>
        <color rgb="FFFF0000"/>
        <rFont val="Calibri"/>
        <family val="2"/>
        <scheme val="minor"/>
      </rPr>
      <t xml:space="preserve">1 Est, 1 Tat </t>
    </r>
    <r>
      <rPr>
        <b/>
        <sz val="11"/>
        <rFont val="Calibri"/>
        <family val="2"/>
        <scheme val="minor"/>
      </rPr>
      <t>e</t>
    </r>
    <r>
      <rPr>
        <b/>
        <sz val="11"/>
        <color rgb="FFFF0000"/>
        <rFont val="Calibri"/>
        <family val="2"/>
        <scheme val="minor"/>
      </rPr>
      <t xml:space="preserve"> 0 Ope</t>
    </r>
    <r>
      <rPr>
        <sz val="11"/>
        <rFont val="Calibri"/>
        <family val="2"/>
        <scheme val="minor"/>
      </rPr>
      <t xml:space="preserve">. Os pesos serão: </t>
    </r>
    <r>
      <rPr>
        <b/>
        <sz val="11"/>
        <color rgb="FFFF0000"/>
        <rFont val="Calibri"/>
        <family val="2"/>
        <scheme val="minor"/>
      </rPr>
      <t>Est=60 / Tat=40 / Ope=0</t>
    </r>
    <r>
      <rPr>
        <sz val="11"/>
        <rFont val="Calibri"/>
        <family val="2"/>
        <scheme val="minor"/>
      </rPr>
      <t xml:space="preserve">
</t>
    </r>
    <r>
      <rPr>
        <b/>
        <sz val="11"/>
        <rFont val="Calibri"/>
        <family val="2"/>
        <scheme val="minor"/>
      </rPr>
      <t>Regra7 (R111)</t>
    </r>
    <r>
      <rPr>
        <sz val="11"/>
        <rFont val="Calibri"/>
        <family val="2"/>
        <scheme val="minor"/>
      </rPr>
      <t xml:space="preserve">: Se houver, pelo menos, </t>
    </r>
    <r>
      <rPr>
        <b/>
        <sz val="11"/>
        <color rgb="FFFF0000"/>
        <rFont val="Calibri"/>
        <family val="2"/>
        <scheme val="minor"/>
      </rPr>
      <t xml:space="preserve">1 Est, 1 Tat </t>
    </r>
    <r>
      <rPr>
        <b/>
        <sz val="11"/>
        <rFont val="Calibri"/>
        <family val="2"/>
        <scheme val="minor"/>
      </rPr>
      <t>e</t>
    </r>
    <r>
      <rPr>
        <b/>
        <sz val="11"/>
        <color rgb="FFFF0000"/>
        <rFont val="Calibri"/>
        <family val="2"/>
        <scheme val="minor"/>
      </rPr>
      <t xml:space="preserve"> 1 Ope</t>
    </r>
    <r>
      <rPr>
        <sz val="11"/>
        <rFont val="Calibri"/>
        <family val="2"/>
        <scheme val="minor"/>
      </rPr>
      <t>. Os pesos serão:</t>
    </r>
    <r>
      <rPr>
        <b/>
        <sz val="11"/>
        <color rgb="FFFF0000"/>
        <rFont val="Calibri"/>
        <family val="2"/>
        <scheme val="minor"/>
      </rPr>
      <t xml:space="preserve"> Est=50 / Tat=30 / Ope=20</t>
    </r>
  </si>
  <si>
    <t>CLASSIFICAÇÃO</t>
  </si>
  <si>
    <t>Regra4</t>
  </si>
  <si>
    <t>1.  Das Políticas e Planejamento</t>
  </si>
  <si>
    <t>Estratégico</t>
  </si>
  <si>
    <t>Regra de Escalonamento de Pesos</t>
  </si>
  <si>
    <t>Regra5</t>
  </si>
  <si>
    <t>T1.1</t>
  </si>
  <si>
    <t>1.1. Em relação à liderança:</t>
  </si>
  <si>
    <t>Resposta</t>
  </si>
  <si>
    <t>Valor da Resposta</t>
  </si>
  <si>
    <t>Peso</t>
  </si>
  <si>
    <t>Tipo de Classificação</t>
  </si>
  <si>
    <t>Quantidade de Itens</t>
  </si>
  <si>
    <t>Valor</t>
  </si>
  <si>
    <t>Peso item</t>
  </si>
  <si>
    <t>Regra6</t>
  </si>
  <si>
    <t>i1.1_a</t>
  </si>
  <si>
    <t>o Comitê de Governança de TIC, responsável pelo estabelecimento de estratégias, indicadores e metas de TIC internas ao órgão, aprovação de planos, priorização de demandas, dentre outros, é formalmente instituído.</t>
  </si>
  <si>
    <t>Regra7</t>
  </si>
  <si>
    <t>i1.1_b</t>
  </si>
  <si>
    <r>
      <t>b.</t>
    </r>
    <r>
      <rPr>
        <sz val="7"/>
        <color theme="1"/>
        <rFont val="Times New Roman"/>
        <family val="1"/>
      </rPr>
      <t xml:space="preserve">     </t>
    </r>
    <r>
      <rPr>
        <sz val="11"/>
        <color theme="1"/>
        <rFont val="Calibri"/>
        <family val="2"/>
        <scheme val="minor"/>
      </rPr>
      <t xml:space="preserve">o Comitê de Governança de TIC é </t>
    </r>
    <r>
      <rPr>
        <u/>
        <sz val="11"/>
        <color theme="1"/>
        <rFont val="Calibri"/>
        <family val="2"/>
        <scheme val="minor"/>
      </rPr>
      <t>composto</t>
    </r>
    <r>
      <rPr>
        <sz val="11"/>
        <color theme="1"/>
        <rFont val="Calibri"/>
        <family val="2"/>
        <scheme val="minor"/>
      </rPr>
      <t xml:space="preserve"> por representantes das principais áreas estratégicas do órgão, incluindo magistrado(s).</t>
    </r>
  </si>
  <si>
    <t>Tático</t>
  </si>
  <si>
    <t>i1.1_c</t>
  </si>
  <si>
    <r>
      <t>c.</t>
    </r>
    <r>
      <rPr>
        <sz val="7"/>
        <color theme="1"/>
        <rFont val="Times New Roman"/>
        <family val="1"/>
      </rPr>
      <t xml:space="preserve">      </t>
    </r>
    <r>
      <rPr>
        <sz val="11"/>
        <color theme="1"/>
        <rFont val="Calibri"/>
        <family val="2"/>
        <scheme val="minor"/>
      </rPr>
      <t xml:space="preserve">o Comitê de Gestão de TIC, responsável pelos planos táticos e operacionais, análise de demandas, acompanhamento da execução de planos, estabelecimento de indicadores operacionais, dentre outros, é formalmente </t>
    </r>
    <r>
      <rPr>
        <u/>
        <sz val="11"/>
        <color theme="1"/>
        <rFont val="Calibri"/>
        <family val="2"/>
        <scheme val="minor"/>
      </rPr>
      <t>instituído</t>
    </r>
    <r>
      <rPr>
        <sz val="11"/>
        <color theme="1"/>
        <rFont val="Calibri"/>
        <family val="2"/>
        <scheme val="minor"/>
      </rPr>
      <t>.</t>
    </r>
  </si>
  <si>
    <t>Operacional</t>
  </si>
  <si>
    <t>i1.1_d</t>
  </si>
  <si>
    <t>d. o Comitê de Gestão de TIC é composto pelo titular da área de Tecnologia da Informação e Comunicação e por gestores das unidades ou servidores responsáveis pelos macroprocessos de governança e gestão, segurança da informação, software (soluções de TI ou sistemas de informação), serviços e infraestrutura tecnológica.</t>
  </si>
  <si>
    <t>Regra</t>
  </si>
  <si>
    <t>i1.1_e</t>
  </si>
  <si>
    <r>
      <t>e.</t>
    </r>
    <r>
      <rPr>
        <sz val="7"/>
        <color theme="1"/>
        <rFont val="Times New Roman"/>
        <family val="1"/>
      </rPr>
      <t xml:space="preserve">     </t>
    </r>
    <r>
      <rPr>
        <sz val="11"/>
        <color theme="1"/>
        <rFont val="Calibri"/>
        <family val="2"/>
        <scheme val="minor"/>
      </rPr>
      <t xml:space="preserve">o Comitê Gestor de Segurança da Informação, responsável por elaborar e aplicar política, gestão, processos e cultura pertinentes ao tema, dentre outros, é formalmente </t>
    </r>
    <r>
      <rPr>
        <u/>
        <sz val="11"/>
        <color theme="1"/>
        <rFont val="Calibri"/>
        <family val="2"/>
        <scheme val="minor"/>
      </rPr>
      <t>instituído</t>
    </r>
    <r>
      <rPr>
        <sz val="11"/>
        <color theme="1"/>
        <rFont val="Calibri"/>
        <family val="2"/>
        <scheme val="minor"/>
      </rPr>
      <t>.</t>
    </r>
  </si>
  <si>
    <t>i1.1_f</t>
  </si>
  <si>
    <t>f. as coordenações dos macroprocessos de governança e gestão, segurança da informação, software (soluções de TI ou sistemas de informação), serviços e infraestrutura tecnológica são exercidas por servidores do quadro permanente de TIC do órgão em regime de dedicação prioritária a essas atividades estratégicas.</t>
  </si>
  <si>
    <t>i1.1_g</t>
  </si>
  <si>
    <t>g. as funções gerenciais relativas aos principais processos de TIC especificados na ENTIC-JUD são exercidas por servidores do quadro permanente de TIC do órgão em regime de dedicação prioritária à essas atividades estratégicas.</t>
  </si>
  <si>
    <t>Nota T1.1</t>
  </si>
  <si>
    <t>T1.2</t>
  </si>
  <si>
    <t>1.2. Em relação à definição das Estratégias, Políticas e Planejamentos:</t>
  </si>
  <si>
    <t>i1.2_a</t>
  </si>
  <si>
    <t>a. o Plano Estratégico Institucional (PEI), com as diretrizes estratégicas, indicadores e metas institucionais do órgão, fornece base apropriada de orientação para o estabelecimento do Plano Estratégico de Tecnologia da Informação e Comunicação (PETIC) e/ou Plano Diretor de Tecnologia da Informação e Comunicação (PDTIC).</t>
  </si>
  <si>
    <t>i1.2_b</t>
  </si>
  <si>
    <t>b. o Plano Estratégico de Tecnologia da Informação e Comunicação (PETIC) e/ou o Plano Diretor de Tecnologia da Informação e Comunicação (PDTIC), com as diretrizes estratégicas, indicadores, metas e ações internas ao órgão e nacionais de TIC, dentre outros, é formalmente instituído.</t>
  </si>
  <si>
    <t>i1.2_c</t>
  </si>
  <si>
    <r>
      <t>c.</t>
    </r>
    <r>
      <rPr>
        <sz val="7"/>
        <color theme="1"/>
        <rFont val="Times New Roman"/>
        <family val="1"/>
      </rPr>
      <t xml:space="preserve">     </t>
    </r>
    <r>
      <rPr>
        <sz val="11"/>
        <color theme="1"/>
        <rFont val="Calibri"/>
        <family val="2"/>
        <scheme val="minor"/>
      </rPr>
      <t xml:space="preserve">o Plano Estratégico de Tecnologia da Informação e Comunicação (PETIC) </t>
    </r>
    <r>
      <rPr>
        <u/>
        <sz val="11"/>
        <color theme="1"/>
        <rFont val="Calibri"/>
        <family val="2"/>
        <scheme val="minor"/>
      </rPr>
      <t>contempla</t>
    </r>
    <r>
      <rPr>
        <sz val="11"/>
        <color theme="1"/>
        <rFont val="Calibri"/>
        <family val="2"/>
        <scheme val="minor"/>
      </rPr>
      <t xml:space="preserve"> Metas e Iniciativas Estratégicas Nacionais, aprovadas nos Encontros Nacionais do Judiciário e direcionadas para a Tecnologia da Informação e Comunicação.</t>
    </r>
  </si>
  <si>
    <t>i1.2_d</t>
  </si>
  <si>
    <t>d. o Plano Estratégico de Tecnologia da Informação e Comunicação (PETIC) e/ou o Plano Diretor de Tecnologia da Informação e Comunicação (PDTIC) observa os Indicadores e Metas de Medição Periódicas Nacionais de TIC definidos pelo Comitê Nacional de Gestão de Tecnologia da Informação e Comunicação do Poder Judiciário.</t>
  </si>
  <si>
    <t>i1.2_e</t>
  </si>
  <si>
    <t>e. o Plano Estratégico de Tecnologia da Informação e Comunicação (PETIC) e/ou o Plano Diretor de Tecnologia da Informação e Comunicação (PDTIC) observa as diretrizes estabelecidas em Resoluções, recomendações e políticas inerentes à TIC instituídas para a concretização das estratégias nacionais do Poder Judiciário.</t>
  </si>
  <si>
    <t>i1.2_f</t>
  </si>
  <si>
    <t>f. o Plano Estratégico de Tecnologia da Informação e Comunicação (PETIC) e/ou Plano Diretor de Tecnologia da Informação e Comunicação (PDTIC) possui pelo menos 1 (um) indicador de resultado para cada Objetivo Estratégico, o qual permite aferir o nível ou o grau de cumprimento das Diretrizes Estratégicas de Nivelamento em relação aos aspectos contidos nos viabilizadores de Governança de Tecnologia da Informação e Comunicação definidos na ENTIC-JUD.</t>
  </si>
  <si>
    <t>i1.2_g</t>
  </si>
  <si>
    <t>g. o Plano Estratégico de Tecnologia da Informação e Comunicação (PETIC) e/ou Plano Diretor de Tecnologia da Informação e Comunicação (PDTIC) possui metas associadas aos indicadores de resultado.</t>
  </si>
  <si>
    <t>i1.2_h</t>
  </si>
  <si>
    <t>h. o Plano Estratégico de Tecnologia da Informação e Comunicação (PETIC) e/ou o Plano Diretor de Tecnologia da Informação e Comunicação (PDTIC), com as ações a serem desenvolvidas para que as estratégias de TIC internas ao órgão sejam alcançadas, é formalmente instituído.</t>
  </si>
  <si>
    <t>i1.2_i</t>
  </si>
  <si>
    <r>
      <t>i.</t>
    </r>
    <r>
      <rPr>
        <sz val="7"/>
        <color theme="1"/>
        <rFont val="Times New Roman"/>
        <family val="1"/>
      </rPr>
      <t xml:space="preserve">      </t>
    </r>
    <r>
      <rPr>
        <sz val="11"/>
        <color theme="1"/>
        <rFont val="Calibri"/>
        <family val="2"/>
        <scheme val="minor"/>
      </rPr>
      <t xml:space="preserve">a Política de Segurança da Informação (PSI), com as ações a serem desenvolvidas para que as estratégias de TIC internas ao órgão e pertinentes ao tema sejam alcançadas, é formalmente </t>
    </r>
    <r>
      <rPr>
        <u/>
        <sz val="11"/>
        <color theme="1"/>
        <rFont val="Calibri"/>
        <family val="2"/>
        <scheme val="minor"/>
      </rPr>
      <t>instituída</t>
    </r>
    <r>
      <rPr>
        <sz val="11"/>
        <color theme="1"/>
        <rFont val="Calibri"/>
        <family val="2"/>
        <scheme val="minor"/>
      </rPr>
      <t>.</t>
    </r>
  </si>
  <si>
    <t>i1.2_j</t>
  </si>
  <si>
    <t>j. a Política de Gestão de Pessoas de TIC, que dispõe sobre diretrizes e princípios de gestão de pessoas da área de TIC, além da organização interna de trabalho, buscando alcançar os objetivos estratégicos do órgão, é formalmente instituída.</t>
  </si>
  <si>
    <t>i1.2_k</t>
  </si>
  <si>
    <r>
      <t>k.</t>
    </r>
    <r>
      <rPr>
        <sz val="7"/>
        <color theme="1"/>
        <rFont val="Times New Roman"/>
        <family val="1"/>
      </rPr>
      <t xml:space="preserve">    </t>
    </r>
    <r>
      <rPr>
        <sz val="11"/>
        <color theme="1"/>
        <rFont val="Calibri"/>
        <family val="2"/>
        <scheme val="minor"/>
      </rPr>
      <t xml:space="preserve">o Plano Orçamentário de TIC é </t>
    </r>
    <r>
      <rPr>
        <u/>
        <sz val="11"/>
        <color theme="1"/>
        <rFont val="Calibri"/>
        <family val="2"/>
        <scheme val="minor"/>
      </rPr>
      <t>formulado</t>
    </r>
    <r>
      <rPr>
        <sz val="11"/>
        <color theme="1"/>
        <rFont val="Calibri"/>
        <family val="2"/>
        <scheme val="minor"/>
      </rPr>
      <t xml:space="preserve"> em harmonia com os objetivos estratégicos do órgão e de TIC.</t>
    </r>
  </si>
  <si>
    <t>i1.2_l</t>
  </si>
  <si>
    <r>
      <t>l.</t>
    </r>
    <r>
      <rPr>
        <sz val="7"/>
        <color theme="1"/>
        <rFont val="Times New Roman"/>
        <family val="1"/>
      </rPr>
      <t xml:space="preserve">      </t>
    </r>
    <r>
      <rPr>
        <sz val="11"/>
        <color theme="1"/>
        <rFont val="Calibri"/>
        <family val="2"/>
        <scheme val="minor"/>
      </rPr>
      <t xml:space="preserve">o Plano de Contratações de Soluções de TIC, com as ações e os investimentos necessários ao alcance dos objetivos estratégicos do órgão e de TIC, dentre outros, é formalmente </t>
    </r>
    <r>
      <rPr>
        <u/>
        <sz val="11"/>
        <color theme="1"/>
        <rFont val="Calibri"/>
        <family val="2"/>
        <scheme val="minor"/>
      </rPr>
      <t>instituído</t>
    </r>
    <r>
      <rPr>
        <sz val="11"/>
        <color theme="1"/>
        <rFont val="Calibri"/>
        <family val="2"/>
        <scheme val="minor"/>
      </rPr>
      <t>.</t>
    </r>
  </si>
  <si>
    <t>i1.2_m</t>
  </si>
  <si>
    <r>
      <t>m.</t>
    </r>
    <r>
      <rPr>
        <sz val="7"/>
        <color theme="1"/>
        <rFont val="Times New Roman"/>
        <family val="1"/>
      </rPr>
      <t xml:space="preserve">  </t>
    </r>
    <r>
      <rPr>
        <sz val="11"/>
        <color theme="1"/>
        <rFont val="Calibri"/>
        <family val="2"/>
        <scheme val="minor"/>
      </rPr>
      <t xml:space="preserve">o Plano de Continuidade de Serviços de TIC, especialmente relativos aos ativos que suportam os serviços judiciais, dentre outros, é formalmente </t>
    </r>
    <r>
      <rPr>
        <u/>
        <sz val="11"/>
        <color theme="1"/>
        <rFont val="Calibri"/>
        <family val="2"/>
        <scheme val="minor"/>
      </rPr>
      <t>instituído</t>
    </r>
    <r>
      <rPr>
        <sz val="11"/>
        <color theme="1"/>
        <rFont val="Calibri"/>
        <family val="2"/>
        <scheme val="minor"/>
      </rPr>
      <t>.</t>
    </r>
  </si>
  <si>
    <t>i1.2_n</t>
  </si>
  <si>
    <r>
      <t>n.</t>
    </r>
    <r>
      <rPr>
        <sz val="7"/>
        <color theme="1"/>
        <rFont val="Times New Roman"/>
        <family val="1"/>
      </rPr>
      <t xml:space="preserve">    </t>
    </r>
    <r>
      <rPr>
        <sz val="11"/>
        <color theme="1"/>
        <rFont val="Calibri"/>
        <family val="2"/>
        <scheme val="minor"/>
      </rPr>
      <t xml:space="preserve">o Plano de Capacitação de TIC, com as ações para o aprimoramento das competências gerenciais e técnicas dos servidores do quadro permanente do órgão, dentre outras, é formalmente </t>
    </r>
    <r>
      <rPr>
        <u/>
        <sz val="11"/>
        <color theme="1"/>
        <rFont val="Calibri"/>
        <family val="2"/>
        <scheme val="minor"/>
      </rPr>
      <t>instituído</t>
    </r>
    <r>
      <rPr>
        <sz val="11"/>
        <color theme="1"/>
        <rFont val="Calibri"/>
        <family val="2"/>
        <scheme val="minor"/>
      </rPr>
      <t>.</t>
    </r>
  </si>
  <si>
    <t>Nota T1.2</t>
  </si>
  <si>
    <t>T1.3</t>
  </si>
  <si>
    <t>1.3. Em relação à expectativa e entrega de resultados:</t>
  </si>
  <si>
    <t>i1.3_a</t>
  </si>
  <si>
    <t>a. o Comitê de Governança de TIC define as diretrizes para a obtenção de resultados com o uso da Tecnologia da Informação e Comunicação.</t>
  </si>
  <si>
    <t>i1.3_b</t>
  </si>
  <si>
    <t>b. o Comitê de Governança de TIC define as diretrizes para gestão do portfólio de projetos e de ações de TIC, inclusive define critérios de priorização e de alocação orçamentária.</t>
  </si>
  <si>
    <t>i1.3_c</t>
  </si>
  <si>
    <t>c. o Comitê de Governança de TIC define as diretrizes para as contratações de soluções de TIC.</t>
  </si>
  <si>
    <t>i1.3_d</t>
  </si>
  <si>
    <t>d. o Comitê de Governança de TIC define diretrizes para avaliação do desempenho de TIC.</t>
  </si>
  <si>
    <t>i1.3_e</t>
  </si>
  <si>
    <t>e. as ações contidas no Plano de trabalho elaborado pelo órgão e entregue ao CNJ para atender aos critérios estabelecidos na ENTIC-JUD, previstas para o exercício em análise, estão sendo executadas conforme planejado.</t>
  </si>
  <si>
    <t>Nota T1.3</t>
  </si>
  <si>
    <t>T1.4</t>
  </si>
  <si>
    <t>1.4. Em relação à transparência:</t>
  </si>
  <si>
    <t>i1.4_a</t>
  </si>
  <si>
    <t>a. o Plano Estratégico de Tecnologia da Informação e Comunicação (PETIC) e/ou o Plano Diretor de Tecnologia da Informação e Comunicação (PDTIC) é disponibilizado em local de fácil acesso e no sítio do órgão na internet (informar a URL).</t>
  </si>
  <si>
    <t>i1.4_b</t>
  </si>
  <si>
    <t>b. a Política de Segurança da Informação é disponibilizada em local de fácil acesso e no sítio do órgão na internet (informar a URL).</t>
  </si>
  <si>
    <t>i1.4_c</t>
  </si>
  <si>
    <t>c. a Política de Gestão de Pessoas de TIC é disponibilizada em local de fácil acesso e livre no sítio do órgão na internet (informar a URL).</t>
  </si>
  <si>
    <t>i1.4_d</t>
  </si>
  <si>
    <t>d. o Plano de Contratações de Soluções de TIC é disponibilizado em local de fácil acesso e na intranet do órgão.</t>
  </si>
  <si>
    <t>i1.4_e</t>
  </si>
  <si>
    <t>e. o Plano de Continuidade de Serviços Essenciais de TIC é disponibilizado em local de fácil acesso e livre na intranet do órgão.</t>
  </si>
  <si>
    <t>i1.4_f</t>
  </si>
  <si>
    <t>f. o Plano de Capacitação de TIC é disponibilizado em local de fácil acesso e na intranet do órgão.</t>
  </si>
  <si>
    <t>i1.4_g</t>
  </si>
  <si>
    <t>g. os resultados com uso da Tecnologia da Informação e Comunicação, projetos e ações são disponibilizados em local de fácil acesso e na intranet do órgão.</t>
  </si>
  <si>
    <t>i1.4_h</t>
  </si>
  <si>
    <t>h. as respostas referentes ao Diagnóstico da Governança, Gestão e Infraestrutura promovido anualmente pelo CNJ, bem como o seu resultado de maturidade, são disponibilizados em local de fácil acesso e na intranet do órgão.</t>
  </si>
  <si>
    <t>i1.4_i</t>
  </si>
  <si>
    <t>i- o Plano Orçamentário de TIC é disponibilizado em local de fácil acesso e no sítio do órgão na internet (informar a URL).</t>
  </si>
  <si>
    <t>i1.4_j</t>
  </si>
  <si>
    <t>j. os relatórios de acompanhamento referentes à execução do Plano Orçamentário de TIC são disponibilizados em local de fácil acesso e na intranet do órgão.</t>
  </si>
  <si>
    <t>i1.4_k</t>
  </si>
  <si>
    <t>k. os editais e seus respectivos anexos, questionamentos, recursos, impugnações e respostas, resultados das licitações, contratos e seus respectivos aditivos, convênios, acordos de cooperação, dentre outros documentos congêneres, desde que não tenham sido considerados sigilosos, são disponibilizados em local de fácil acesso e no sítio do órgão na internet (informar a URL).</t>
  </si>
  <si>
    <t>i1.4_l</t>
  </si>
  <si>
    <t>l. os estudos preliminares das contratações de soluções de TIC, desde que não tenham sido considerados sigilosos, são disponibilizados em local de fácil acesso e livre na intranet do órgão.</t>
  </si>
  <si>
    <t>i1.4_m</t>
  </si>
  <si>
    <t>m. o portfólio de projetos de TIC é revisado e disponibilizado em local de fácil acesso e na intranet do órgão.</t>
  </si>
  <si>
    <t>i1.4_o</t>
  </si>
  <si>
    <t>n. o catálogo com as soluções de software (solução de TI ou sistemas de informação) desenvolvidas e sustentadas ou mantidas pela área de TIC é revisado e disponibilizado em local de fácil acesso e na intranet do órgão.</t>
  </si>
  <si>
    <t>i1.4_p</t>
  </si>
  <si>
    <t>o. catálogo com os acordos de nível de serviços essenciais de TIC, definidos pelos seus respectivos clientes demandantes, é revisado e disponibilizado em local de fácil acesso na intranet do órgão.</t>
  </si>
  <si>
    <t>Nota T1.4</t>
  </si>
  <si>
    <t>Resumo da Dimensão 1: Das Políticas e Planejamento</t>
  </si>
  <si>
    <t>Tópicos</t>
  </si>
  <si>
    <t>Nota</t>
  </si>
  <si>
    <t>Nota Dimensão</t>
  </si>
  <si>
    <t>Dimensão 2 -  Das Estruturas, Macroprocessos e Processos</t>
  </si>
  <si>
    <t>T2.1</t>
  </si>
  <si>
    <t>2.1. Em relação à estrutura organizacional</t>
  </si>
  <si>
    <t>i2.1_a</t>
  </si>
  <si>
    <t>a. há no organograma da área de TIC unidade(s) responsável(is) diretamente pelo Macroprocesso de Governança e de Gestão de TIC, bem como de todos os seus processos mínimos estabelecidos na ENTIC-JUD.</t>
  </si>
  <si>
    <t>i2.1_b</t>
  </si>
  <si>
    <t>b. há no organograma da área de TIC ou do órgão unidade(s) responsável(is) diretamente pelo Macroprocesso de Segurança da Informação, bem como de todos os seus processos mínimos estabelecidos na ENTIC-JUD.</t>
  </si>
  <si>
    <t>i2.1_c</t>
  </si>
  <si>
    <t>c. há no organograma da área de TIC unidade(s) responsável(is) diretamente pelo Macroprocesso de Software, bem como de todos os seus processos mínimos estabelecidos na ENTIC-JUD.</t>
  </si>
  <si>
    <t>i2.1_d</t>
  </si>
  <si>
    <t>d. há no organograma da área de TIC unidade(s) responsável(is) diretamente pelo Macroprocesso de Serviços, bem como de todos os seus processos mínimos estabelecidos na ENTIC-JUD.</t>
  </si>
  <si>
    <t>i2.1_e</t>
  </si>
  <si>
    <t>e. há no organograma da área de TIC unidade(s) responsável(is) diretamente pelo Macroprocesso de Infraestrutura, bem como de todos os seus processos mínimos estabelecidos na ENTIC-JUD.</t>
  </si>
  <si>
    <t>i2.1_f</t>
  </si>
  <si>
    <t>f. o organograma da área de TIC privilegia a departamentalização por função e possui nível de decisão estratégico, tático ou gerencial, e operacional</t>
  </si>
  <si>
    <t>Nota T2.1</t>
  </si>
  <si>
    <t>T2.2</t>
  </si>
  <si>
    <t>2.2. Em relação à coordenação dos macroprocessos:</t>
  </si>
  <si>
    <t>i2.2_a</t>
  </si>
  <si>
    <t>a coordenação do Macroprocesso de Governança e de Gestão de TIC é executada por servidor(es) do quadro permanente de TIC do órgão e em regime de dedicação prioritária a essa atividade estratégica.</t>
  </si>
  <si>
    <t>i2.2_b</t>
  </si>
  <si>
    <t>b. a coordenação do Macroprocesso de Segurança da Informação é executada por servidor(es) do quadro permanente de TIC ou do órgão e em regime de dedicação prioritária a essa atividade estratégica.</t>
  </si>
  <si>
    <t>i2.2_c</t>
  </si>
  <si>
    <t>c. a coordenação do Macroprocesso de Software (soluções de TI ou sistemas de informações) é executada por servidor(es) do quadro permanente de TIC do órgão e em regime de dedicação prioritária a essa atividade estratégica.</t>
  </si>
  <si>
    <t>i2.2_d</t>
  </si>
  <si>
    <t>d. a coordenação do Macroprocesso de Serviços é executada por servidor(es) do quadro permanente de TIC do órgão e em regime de dedicação prioritária a essa atividade estratégica.</t>
  </si>
  <si>
    <t>i2.2_e</t>
  </si>
  <si>
    <t>e. a coordenação do Macroprocesso de Infraestrutura é executada por servidor(es) do quadro permanente de TIC do órgão e em regime de dedicação prioritária a essa atividade estratégica.</t>
  </si>
  <si>
    <t>Nota T2.2</t>
  </si>
  <si>
    <t>T2.3</t>
  </si>
  <si>
    <t>2.3. Em relação aos processos de governança e de gestão:</t>
  </si>
  <si>
    <t>i2.3_a</t>
  </si>
  <si>
    <r>
      <t>a.</t>
    </r>
    <r>
      <rPr>
        <sz val="7"/>
        <color theme="1"/>
        <rFont val="Times New Roman"/>
        <family val="1"/>
      </rPr>
      <t xml:space="preserve">    </t>
    </r>
    <r>
      <rPr>
        <sz val="11"/>
        <color theme="1"/>
        <rFont val="Calibri"/>
        <family val="2"/>
        <scheme val="minor"/>
      </rPr>
      <t xml:space="preserve">o processo de planejamento estratégico (PETIC) e tático operacional (PDTIC) é formalmente </t>
    </r>
    <r>
      <rPr>
        <u/>
        <sz val="11"/>
        <color theme="1"/>
        <rFont val="Calibri"/>
        <family val="2"/>
        <scheme val="minor"/>
      </rPr>
      <t>instituído</t>
    </r>
    <r>
      <rPr>
        <sz val="11"/>
        <color theme="1"/>
        <rFont val="Calibri"/>
        <family val="2"/>
        <scheme val="minor"/>
      </rPr>
      <t xml:space="preserve"> como norma de cumprimento obrigatório.</t>
    </r>
  </si>
  <si>
    <t>i2.3_b</t>
  </si>
  <si>
    <r>
      <t>b.</t>
    </r>
    <r>
      <rPr>
        <sz val="7"/>
        <color theme="1"/>
        <rFont val="Times New Roman"/>
        <family val="1"/>
      </rPr>
      <t xml:space="preserve">    </t>
    </r>
    <r>
      <rPr>
        <sz val="11"/>
        <color theme="1"/>
        <rFont val="Calibri"/>
        <family val="2"/>
        <scheme val="minor"/>
      </rPr>
      <t xml:space="preserve">o processo de planejamento estratégico (PETIC)  e tático operacional (PDTIC) é </t>
    </r>
    <r>
      <rPr>
        <u/>
        <sz val="11"/>
        <color theme="1"/>
        <rFont val="Calibri"/>
        <family val="2"/>
        <scheme val="minor"/>
      </rPr>
      <t>executado</t>
    </r>
    <r>
      <rPr>
        <sz val="11"/>
        <color theme="1"/>
        <rFont val="Calibri"/>
        <family val="2"/>
        <scheme val="minor"/>
      </rPr>
      <t xml:space="preserve"> de acordo com o seu ato constitutivo.</t>
    </r>
  </si>
  <si>
    <t>i2.3_c</t>
  </si>
  <si>
    <r>
      <t>c.</t>
    </r>
    <r>
      <rPr>
        <sz val="7"/>
        <color theme="1"/>
        <rFont val="Times New Roman"/>
        <family val="1"/>
      </rPr>
      <t xml:space="preserve">     </t>
    </r>
    <r>
      <rPr>
        <sz val="11"/>
        <color theme="1"/>
        <rFont val="Calibri"/>
        <family val="2"/>
        <scheme val="minor"/>
      </rPr>
      <t xml:space="preserve">o processo de planejamento estratégico (PETIC)  e tático operacional (PDTIC)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</si>
  <si>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i2.3_d</t>
  </si>
  <si>
    <r>
      <t>d.</t>
    </r>
    <r>
      <rPr>
        <sz val="7"/>
        <color theme="1"/>
        <rFont val="Times New Roman"/>
        <family val="1"/>
      </rPr>
      <t xml:space="preserve">    </t>
    </r>
    <r>
      <rPr>
        <sz val="11"/>
        <color theme="1"/>
        <rFont val="Calibri"/>
        <family val="2"/>
        <scheme val="minor"/>
      </rPr>
      <t xml:space="preserve">o processo de planejamento orçamentário de TIC é formalmente </t>
    </r>
    <r>
      <rPr>
        <u/>
        <sz val="11"/>
        <color theme="1"/>
        <rFont val="Calibri"/>
        <family val="2"/>
        <scheme val="minor"/>
      </rPr>
      <t>instituído</t>
    </r>
    <r>
      <rPr>
        <sz val="11"/>
        <color theme="1"/>
        <rFont val="Calibri"/>
        <family val="2"/>
        <scheme val="minor"/>
      </rPr>
      <t xml:space="preserve"> como norma de cumprimento obrigatório.</t>
    </r>
  </si>
  <si>
    <t>i2.3_e</t>
  </si>
  <si>
    <r>
      <t>e.</t>
    </r>
    <r>
      <rPr>
        <sz val="7"/>
        <color theme="1"/>
        <rFont val="Times New Roman"/>
        <family val="1"/>
      </rPr>
      <t xml:space="preserve">    </t>
    </r>
    <r>
      <rPr>
        <sz val="11"/>
        <color theme="1"/>
        <rFont val="Calibri"/>
        <family val="2"/>
        <scheme val="minor"/>
      </rPr>
      <t xml:space="preserve">o processo de planejamento orçamentário de TIC é </t>
    </r>
    <r>
      <rPr>
        <u/>
        <sz val="11"/>
        <color theme="1"/>
        <rFont val="Calibri"/>
        <family val="2"/>
        <scheme val="minor"/>
      </rPr>
      <t>executado</t>
    </r>
    <r>
      <rPr>
        <sz val="11"/>
        <color theme="1"/>
        <rFont val="Calibri"/>
        <family val="2"/>
        <scheme val="minor"/>
      </rPr>
      <t xml:space="preserve"> de acordo com o seu ato constitutivo.</t>
    </r>
  </si>
  <si>
    <t>i2.3_f</t>
  </si>
  <si>
    <r>
      <t>f.</t>
    </r>
    <r>
      <rPr>
        <sz val="7"/>
        <color theme="1"/>
        <rFont val="Times New Roman"/>
        <family val="1"/>
      </rPr>
      <t xml:space="preserve">     </t>
    </r>
    <r>
      <rPr>
        <sz val="11"/>
        <color theme="1"/>
        <rFont val="Calibri"/>
        <family val="2"/>
        <scheme val="minor"/>
      </rPr>
      <t xml:space="preserve">o processo de planejamento orçamentário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</si>
  <si>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i2.3_g</t>
  </si>
  <si>
    <r>
      <t>g.</t>
    </r>
    <r>
      <rPr>
        <sz val="7"/>
        <color theme="1"/>
        <rFont val="Times New Roman"/>
        <family val="1"/>
      </rPr>
      <t xml:space="preserve">    </t>
    </r>
    <r>
      <rPr>
        <sz val="11"/>
        <color theme="1"/>
        <rFont val="Calibri"/>
        <family val="2"/>
        <scheme val="minor"/>
      </rPr>
      <t xml:space="preserve">o processo de gerenciamento de projetos de TIC é formalmente </t>
    </r>
    <r>
      <rPr>
        <u/>
        <sz val="11"/>
        <color theme="1"/>
        <rFont val="Calibri"/>
        <family val="2"/>
        <scheme val="minor"/>
      </rPr>
      <t>instituído</t>
    </r>
    <r>
      <rPr>
        <sz val="11"/>
        <color theme="1"/>
        <rFont val="Calibri"/>
        <family val="2"/>
        <scheme val="minor"/>
      </rPr>
      <t xml:space="preserve"> como norma de cumprimento obrigatório.</t>
    </r>
  </si>
  <si>
    <t>i2.3_h</t>
  </si>
  <si>
    <r>
      <t>h.</t>
    </r>
    <r>
      <rPr>
        <sz val="7"/>
        <color theme="1"/>
        <rFont val="Times New Roman"/>
        <family val="1"/>
      </rPr>
      <t xml:space="preserve">    </t>
    </r>
    <r>
      <rPr>
        <sz val="11"/>
        <color theme="1"/>
        <rFont val="Calibri"/>
        <family val="2"/>
        <scheme val="minor"/>
      </rPr>
      <t xml:space="preserve">o processo de gerenciamento de projetos de TIC é </t>
    </r>
    <r>
      <rPr>
        <u/>
        <sz val="11"/>
        <color theme="1"/>
        <rFont val="Calibri"/>
        <family val="2"/>
        <scheme val="minor"/>
      </rPr>
      <t>executado</t>
    </r>
    <r>
      <rPr>
        <sz val="11"/>
        <color theme="1"/>
        <rFont val="Calibri"/>
        <family val="2"/>
        <scheme val="minor"/>
      </rPr>
      <t xml:space="preserve"> de acordo com o seu ato constitutivo.</t>
    </r>
  </si>
  <si>
    <t>i2.3_i</t>
  </si>
  <si>
    <r>
      <t>i.</t>
    </r>
    <r>
      <rPr>
        <sz val="7"/>
        <color theme="1"/>
        <rFont val="Times New Roman"/>
        <family val="1"/>
      </rPr>
      <t xml:space="preserve">      </t>
    </r>
    <r>
      <rPr>
        <sz val="11"/>
        <color theme="1"/>
        <rFont val="Calibri"/>
        <family val="2"/>
        <scheme val="minor"/>
      </rPr>
      <t xml:space="preserve">o processo de gerenciamento de projetos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</si>
  <si>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i2.3_j</t>
  </si>
  <si>
    <r>
      <t>j.</t>
    </r>
    <r>
      <rPr>
        <sz val="7"/>
        <color theme="1"/>
        <rFont val="Times New Roman"/>
        <family val="1"/>
      </rPr>
      <t xml:space="preserve">      </t>
    </r>
    <r>
      <rPr>
        <sz val="11"/>
        <color theme="1"/>
        <rFont val="Calibri"/>
        <family val="2"/>
        <scheme val="minor"/>
      </rPr>
      <t xml:space="preserve">o processo de gerenciamento de capacitação de TIC é formalmente </t>
    </r>
    <r>
      <rPr>
        <u/>
        <sz val="11"/>
        <color theme="1"/>
        <rFont val="Calibri"/>
        <family val="2"/>
        <scheme val="minor"/>
      </rPr>
      <t>instituído</t>
    </r>
    <r>
      <rPr>
        <sz val="11"/>
        <color theme="1"/>
        <rFont val="Calibri"/>
        <family val="2"/>
        <scheme val="minor"/>
      </rPr>
      <t xml:space="preserve"> como norma de cumprimento obrigatório.</t>
    </r>
  </si>
  <si>
    <t>i2.3_k</t>
  </si>
  <si>
    <r>
      <t>k.</t>
    </r>
    <r>
      <rPr>
        <sz val="7"/>
        <color theme="1"/>
        <rFont val="Times New Roman"/>
        <family val="1"/>
      </rPr>
      <t xml:space="preserve">    </t>
    </r>
    <r>
      <rPr>
        <sz val="11"/>
        <color theme="1"/>
        <rFont val="Calibri"/>
        <family val="2"/>
        <scheme val="minor"/>
      </rPr>
      <t xml:space="preserve">o processo de gerenciamento de capacitação de TIC é </t>
    </r>
    <r>
      <rPr>
        <u/>
        <sz val="11"/>
        <color theme="1"/>
        <rFont val="Calibri"/>
        <family val="2"/>
        <scheme val="minor"/>
      </rPr>
      <t>executado</t>
    </r>
    <r>
      <rPr>
        <sz val="11"/>
        <color theme="1"/>
        <rFont val="Calibri"/>
        <family val="2"/>
        <scheme val="minor"/>
      </rPr>
      <t xml:space="preserve"> de acordo com o seu ato constitutivo.</t>
    </r>
  </si>
  <si>
    <t>i2.3_l</t>
  </si>
  <si>
    <r>
      <t>l.</t>
    </r>
    <r>
      <rPr>
        <sz val="7"/>
        <color theme="1"/>
        <rFont val="Times New Roman"/>
        <family val="1"/>
      </rPr>
      <t xml:space="preserve">      </t>
    </r>
    <r>
      <rPr>
        <sz val="11"/>
        <color theme="1"/>
        <rFont val="Calibri"/>
        <family val="2"/>
        <scheme val="minor"/>
      </rPr>
      <t xml:space="preserve">o processo de gerenciamento de capacitação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</si>
  <si>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i2.3_m</t>
  </si>
  <si>
    <r>
      <t>m.</t>
    </r>
    <r>
      <rPr>
        <sz val="7"/>
        <color theme="1"/>
        <rFont val="Times New Roman"/>
        <family val="1"/>
      </rPr>
      <t xml:space="preserve">  </t>
    </r>
    <r>
      <rPr>
        <sz val="11"/>
        <color theme="1"/>
        <rFont val="Calibri"/>
        <family val="2"/>
        <scheme val="minor"/>
      </rPr>
      <t xml:space="preserve">o processo de planejamento de aquisições e de contratações de soluções de TIC é formalmente </t>
    </r>
    <r>
      <rPr>
        <u/>
        <sz val="11"/>
        <color theme="1"/>
        <rFont val="Calibri"/>
        <family val="2"/>
        <scheme val="minor"/>
      </rPr>
      <t>instituído</t>
    </r>
    <r>
      <rPr>
        <sz val="11"/>
        <color theme="1"/>
        <rFont val="Calibri"/>
        <family val="2"/>
        <scheme val="minor"/>
      </rPr>
      <t xml:space="preserve"> como norma de cumprimento obrigatório.</t>
    </r>
  </si>
  <si>
    <t>i2.3_n</t>
  </si>
  <si>
    <r>
      <t>n.</t>
    </r>
    <r>
      <rPr>
        <sz val="7"/>
        <color theme="1"/>
        <rFont val="Times New Roman"/>
        <family val="1"/>
      </rPr>
      <t xml:space="preserve">    </t>
    </r>
    <r>
      <rPr>
        <sz val="11"/>
        <color theme="1"/>
        <rFont val="Calibri"/>
        <family val="2"/>
        <scheme val="minor"/>
      </rPr>
      <t xml:space="preserve">o processo de planejamento de aquisições e de contratações de soluções de TIC é </t>
    </r>
    <r>
      <rPr>
        <u/>
        <sz val="11"/>
        <color theme="1"/>
        <rFont val="Calibri"/>
        <family val="2"/>
        <scheme val="minor"/>
      </rPr>
      <t>executado</t>
    </r>
    <r>
      <rPr>
        <sz val="11"/>
        <color theme="1"/>
        <rFont val="Calibri"/>
        <family val="2"/>
        <scheme val="minor"/>
      </rPr>
      <t xml:space="preserve"> de acordo com o seu ato constitutivo.</t>
    </r>
  </si>
  <si>
    <t>i2.3_o</t>
  </si>
  <si>
    <r>
      <t>o.</t>
    </r>
    <r>
      <rPr>
        <sz val="7"/>
        <color theme="1"/>
        <rFont val="Times New Roman"/>
        <family val="1"/>
      </rPr>
      <t xml:space="preserve">    </t>
    </r>
    <r>
      <rPr>
        <sz val="11"/>
        <color theme="1"/>
        <rFont val="Calibri"/>
        <family val="2"/>
        <scheme val="minor"/>
      </rPr>
      <t xml:space="preserve">o processo de planejamento de aquisições e de contratações de soluções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</si>
  <si>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i2.3_p</t>
  </si>
  <si>
    <r>
      <t>p.</t>
    </r>
    <r>
      <rPr>
        <sz val="7"/>
        <color theme="1"/>
        <rFont val="Times New Roman"/>
        <family val="1"/>
      </rPr>
      <t xml:space="preserve">    </t>
    </r>
    <r>
      <rPr>
        <sz val="11"/>
        <color theme="1"/>
        <rFont val="Calibri"/>
        <family val="2"/>
        <scheme val="minor"/>
      </rPr>
      <t xml:space="preserve">o processo de gerenciamento de contratos de TIC é formalmente </t>
    </r>
    <r>
      <rPr>
        <u/>
        <sz val="11"/>
        <color theme="1"/>
        <rFont val="Calibri"/>
        <family val="2"/>
        <scheme val="minor"/>
      </rPr>
      <t>instituído</t>
    </r>
    <r>
      <rPr>
        <sz val="11"/>
        <color theme="1"/>
        <rFont val="Calibri"/>
        <family val="2"/>
        <scheme val="minor"/>
      </rPr>
      <t xml:space="preserve"> como norma de cumprimento obrigatório.</t>
    </r>
  </si>
  <si>
    <t>i2.3_q</t>
  </si>
  <si>
    <r>
      <t>q.</t>
    </r>
    <r>
      <rPr>
        <sz val="7"/>
        <color theme="1"/>
        <rFont val="Times New Roman"/>
        <family val="1"/>
      </rPr>
      <t xml:space="preserve">    </t>
    </r>
    <r>
      <rPr>
        <sz val="11"/>
        <color theme="1"/>
        <rFont val="Calibri"/>
        <family val="2"/>
        <scheme val="minor"/>
      </rPr>
      <t xml:space="preserve">o processo de gerenciamento de contratos de TIC é </t>
    </r>
    <r>
      <rPr>
        <u/>
        <sz val="11"/>
        <color theme="1"/>
        <rFont val="Calibri"/>
        <family val="2"/>
        <scheme val="minor"/>
      </rPr>
      <t>executado</t>
    </r>
    <r>
      <rPr>
        <sz val="11"/>
        <color theme="1"/>
        <rFont val="Calibri"/>
        <family val="2"/>
        <scheme val="minor"/>
      </rPr>
      <t xml:space="preserve"> de acordo com o seu ato constitutivo.</t>
    </r>
  </si>
  <si>
    <t>i2.3_r</t>
  </si>
  <si>
    <r>
      <t>r.</t>
    </r>
    <r>
      <rPr>
        <sz val="7"/>
        <color theme="1"/>
        <rFont val="Times New Roman"/>
        <family val="1"/>
      </rPr>
      <t xml:space="preserve">     </t>
    </r>
    <r>
      <rPr>
        <sz val="11"/>
        <color theme="1"/>
        <rFont val="Calibri"/>
        <family val="2"/>
        <scheme val="minor"/>
      </rPr>
      <t xml:space="preserve">o processo de gerenciamento de contratos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</si>
  <si>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i2.3_s</t>
  </si>
  <si>
    <r>
      <t>s.</t>
    </r>
    <r>
      <rPr>
        <sz val="7"/>
        <color rgb="FF000000"/>
        <rFont val="Times New Roman"/>
        <family val="1"/>
      </rPr>
      <t xml:space="preserve">     </t>
    </r>
    <r>
      <rPr>
        <sz val="11"/>
        <color rgb="FF000000"/>
        <rFont val="Calibri"/>
        <family val="2"/>
        <scheme val="minor"/>
      </rPr>
      <t xml:space="preserve">o processo de gestão por competências é </t>
    </r>
    <r>
      <rPr>
        <sz val="11"/>
        <color theme="1"/>
        <rFont val="Calibri"/>
        <family val="2"/>
        <scheme val="minor"/>
      </rPr>
      <t xml:space="preserve">formalmente </t>
    </r>
    <r>
      <rPr>
        <u/>
        <sz val="11"/>
        <color theme="1"/>
        <rFont val="Calibri"/>
        <family val="2"/>
        <scheme val="minor"/>
      </rPr>
      <t>instituído</t>
    </r>
    <r>
      <rPr>
        <sz val="11"/>
        <color theme="1"/>
        <rFont val="Calibri"/>
        <family val="2"/>
        <scheme val="minor"/>
      </rPr>
      <t xml:space="preserve"> </t>
    </r>
    <r>
      <rPr>
        <sz val="11"/>
        <color rgb="FF000000"/>
        <rFont val="Calibri"/>
        <family val="2"/>
        <scheme val="minor"/>
      </rPr>
      <t>como norma de cumprimento obrigatório.</t>
    </r>
  </si>
  <si>
    <t>i2.3_t</t>
  </si>
  <si>
    <r>
      <t>t.</t>
    </r>
    <r>
      <rPr>
        <sz val="7"/>
        <color rgb="FF000000"/>
        <rFont val="Times New Roman"/>
        <family val="1"/>
      </rPr>
      <t xml:space="preserve">     </t>
    </r>
    <r>
      <rPr>
        <sz val="11"/>
        <color rgb="FF000000"/>
        <rFont val="Calibri"/>
        <family val="2"/>
        <scheme val="minor"/>
      </rPr>
      <t xml:space="preserve">o processo de gestão por competências é </t>
    </r>
    <r>
      <rPr>
        <u/>
        <sz val="11"/>
        <color rgb="FF000000"/>
        <rFont val="Calibri"/>
        <family val="2"/>
        <scheme val="minor"/>
      </rPr>
      <t>executado</t>
    </r>
    <r>
      <rPr>
        <sz val="11"/>
        <color rgb="FF000000"/>
        <rFont val="Calibri"/>
        <family val="2"/>
        <scheme val="minor"/>
      </rPr>
      <t xml:space="preserve"> de acordo com o seu ato constitutivo.</t>
    </r>
  </si>
  <si>
    <t>i2.3_u</t>
  </si>
  <si>
    <r>
      <t>u.</t>
    </r>
    <r>
      <rPr>
        <sz val="7"/>
        <color rgb="FF000000"/>
        <rFont val="Times New Roman"/>
        <family val="1"/>
      </rPr>
      <t xml:space="preserve">    </t>
    </r>
    <r>
      <rPr>
        <sz val="11"/>
        <color rgb="FF000000"/>
        <rFont val="Calibri"/>
        <family val="2"/>
        <scheme val="minor"/>
      </rPr>
      <t xml:space="preserve">o processo de gestão por competências é </t>
    </r>
    <r>
      <rPr>
        <u/>
        <sz val="11"/>
        <color rgb="FF000000"/>
        <rFont val="Calibri"/>
        <family val="2"/>
        <scheme val="minor"/>
      </rPr>
      <t>revisado</t>
    </r>
    <r>
      <rPr>
        <sz val="11"/>
        <color rgb="FF000000"/>
        <rFont val="Calibri"/>
        <family val="2"/>
        <scheme val="minor"/>
      </rPr>
      <t xml:space="preserve"> anualmente e </t>
    </r>
    <r>
      <rPr>
        <u/>
        <sz val="11"/>
        <color rgb="FF000000"/>
        <rFont val="Calibri"/>
        <family val="2"/>
        <scheme val="minor"/>
      </rPr>
      <t>aperfeiçoado</t>
    </r>
    <r>
      <rPr>
        <sz val="11"/>
        <color rgb="FF000000"/>
        <rFont val="Calibri"/>
        <family val="2"/>
        <scheme val="minor"/>
      </rPr>
      <t xml:space="preserve"> quando necessário.</t>
    </r>
  </si>
  <si>
    <t>Nota T2.3</t>
  </si>
  <si>
    <t>T2.4</t>
  </si>
  <si>
    <t>2.4. Em relação aos processos de segurança da informação:</t>
  </si>
  <si>
    <t>i2.4_a</t>
  </si>
  <si>
    <r>
      <t>a.</t>
    </r>
    <r>
      <rPr>
        <sz val="7"/>
        <color theme="1"/>
        <rFont val="Times New Roman"/>
        <family val="1"/>
      </rPr>
      <t xml:space="preserve">    </t>
    </r>
    <r>
      <rPr>
        <sz val="11"/>
        <color theme="1"/>
        <rFont val="Calibri"/>
        <family val="2"/>
        <scheme val="minor"/>
      </rPr>
      <t xml:space="preserve">o processo de elaboração, acompanhamento e revisão da Política de Segurança da Informação é formalmente </t>
    </r>
    <r>
      <rPr>
        <u/>
        <sz val="11"/>
        <color theme="1"/>
        <rFont val="Calibri"/>
        <family val="2"/>
        <scheme val="minor"/>
      </rPr>
      <t>instituído</t>
    </r>
    <r>
      <rPr>
        <sz val="11"/>
        <color theme="1"/>
        <rFont val="Calibri"/>
        <family val="2"/>
        <scheme val="minor"/>
      </rPr>
      <t xml:space="preserve"> como norma de cumprimento obrigatório.</t>
    </r>
  </si>
  <si>
    <t>i2.4_b</t>
  </si>
  <si>
    <r>
      <t>b.</t>
    </r>
    <r>
      <rPr>
        <sz val="7"/>
        <color theme="1"/>
        <rFont val="Times New Roman"/>
        <family val="1"/>
      </rPr>
      <t xml:space="preserve">    </t>
    </r>
    <r>
      <rPr>
        <sz val="11"/>
        <color theme="1"/>
        <rFont val="Calibri"/>
        <family val="2"/>
        <scheme val="minor"/>
      </rPr>
      <t xml:space="preserve">o processo de elaboração, acompanhamento e revisão da Política de Segurança da Informação é </t>
    </r>
    <r>
      <rPr>
        <u/>
        <sz val="11"/>
        <color theme="1"/>
        <rFont val="Calibri"/>
        <family val="2"/>
        <scheme val="minor"/>
      </rPr>
      <t>executado</t>
    </r>
    <r>
      <rPr>
        <sz val="11"/>
        <color theme="1"/>
        <rFont val="Calibri"/>
        <family val="2"/>
        <scheme val="minor"/>
      </rPr>
      <t xml:space="preserve"> de acordo com o seu ato constitutivo.</t>
    </r>
  </si>
  <si>
    <t>i2.4_c</t>
  </si>
  <si>
    <r>
      <t>c.</t>
    </r>
    <r>
      <rPr>
        <sz val="7"/>
        <color theme="1"/>
        <rFont val="Times New Roman"/>
        <family val="1"/>
      </rPr>
      <t xml:space="preserve">     </t>
    </r>
    <r>
      <rPr>
        <sz val="11"/>
        <color theme="1"/>
        <rFont val="Calibri"/>
        <family val="2"/>
        <scheme val="minor"/>
      </rPr>
      <t xml:space="preserve">o processo de elaboração, acompanhamento e revisão da Política de Segurança da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</si>
  <si>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i2.4_d</t>
  </si>
  <si>
    <r>
      <t>d.</t>
    </r>
    <r>
      <rPr>
        <sz val="7"/>
        <color theme="1"/>
        <rFont val="Times New Roman"/>
        <family val="1"/>
      </rPr>
      <t xml:space="preserve">    </t>
    </r>
    <r>
      <rPr>
        <sz val="11"/>
        <color theme="1"/>
        <rFont val="Calibri"/>
        <family val="2"/>
        <scheme val="minor"/>
      </rPr>
      <t xml:space="preserve">o processo de classificação e tratamento da informação é formalmente </t>
    </r>
    <r>
      <rPr>
        <u/>
        <sz val="11"/>
        <color theme="1"/>
        <rFont val="Calibri"/>
        <family val="2"/>
        <scheme val="minor"/>
      </rPr>
      <t>instituído</t>
    </r>
    <r>
      <rPr>
        <sz val="11"/>
        <color theme="1"/>
        <rFont val="Calibri"/>
        <family val="2"/>
        <scheme val="minor"/>
      </rPr>
      <t xml:space="preserve"> como norma de cumprimento obrigatório.</t>
    </r>
  </si>
  <si>
    <t>i2.4_e</t>
  </si>
  <si>
    <r>
      <t>e.</t>
    </r>
    <r>
      <rPr>
        <sz val="7"/>
        <color theme="1"/>
        <rFont val="Times New Roman"/>
        <family val="1"/>
      </rPr>
      <t xml:space="preserve">    </t>
    </r>
    <r>
      <rPr>
        <sz val="11"/>
        <color theme="1"/>
        <rFont val="Calibri"/>
        <family val="2"/>
        <scheme val="minor"/>
      </rPr>
      <t xml:space="preserve">o processo de classificação e tratamento da informação é </t>
    </r>
    <r>
      <rPr>
        <u/>
        <sz val="11"/>
        <color theme="1"/>
        <rFont val="Calibri"/>
        <family val="2"/>
        <scheme val="minor"/>
      </rPr>
      <t>executado</t>
    </r>
    <r>
      <rPr>
        <sz val="11"/>
        <color theme="1"/>
        <rFont val="Calibri"/>
        <family val="2"/>
        <scheme val="minor"/>
      </rPr>
      <t xml:space="preserve"> de acordo com o seu ato constitutivo.</t>
    </r>
  </si>
  <si>
    <t>i2.4_f</t>
  </si>
  <si>
    <r>
      <t>f.</t>
    </r>
    <r>
      <rPr>
        <sz val="7"/>
        <color theme="1"/>
        <rFont val="Times New Roman"/>
        <family val="1"/>
      </rPr>
      <t xml:space="preserve">     </t>
    </r>
    <r>
      <rPr>
        <sz val="11"/>
        <color theme="1"/>
        <rFont val="Calibri"/>
        <family val="2"/>
        <scheme val="minor"/>
      </rPr>
      <t xml:space="preserve">o processo de classificação e tratamento da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</si>
  <si>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i2.4_g</t>
  </si>
  <si>
    <r>
      <t>g.</t>
    </r>
    <r>
      <rPr>
        <sz val="7"/>
        <color theme="1"/>
        <rFont val="Times New Roman"/>
        <family val="1"/>
      </rPr>
      <t xml:space="preserve">    </t>
    </r>
    <r>
      <rPr>
        <sz val="11"/>
        <color theme="1"/>
        <rFont val="Calibri"/>
        <family val="2"/>
        <scheme val="minor"/>
      </rPr>
      <t xml:space="preserve">o processo de gerenciamento de riscos de segurança da informação é formalmente </t>
    </r>
    <r>
      <rPr>
        <u/>
        <sz val="11"/>
        <color theme="1"/>
        <rFont val="Calibri"/>
        <family val="2"/>
        <scheme val="minor"/>
      </rPr>
      <t>instituído</t>
    </r>
    <r>
      <rPr>
        <sz val="11"/>
        <color theme="1"/>
        <rFont val="Calibri"/>
        <family val="2"/>
        <scheme val="minor"/>
      </rPr>
      <t xml:space="preserve"> como norma de cumprimento obrigatório.</t>
    </r>
  </si>
  <si>
    <t>i2.4_h</t>
  </si>
  <si>
    <r>
      <t>h.</t>
    </r>
    <r>
      <rPr>
        <sz val="7"/>
        <color theme="1"/>
        <rFont val="Times New Roman"/>
        <family val="1"/>
      </rPr>
      <t xml:space="preserve">    </t>
    </r>
    <r>
      <rPr>
        <sz val="11"/>
        <color theme="1"/>
        <rFont val="Calibri"/>
        <family val="2"/>
        <scheme val="minor"/>
      </rPr>
      <t xml:space="preserve">o processo de gerenciamento de riscos de segurança da informação é </t>
    </r>
    <r>
      <rPr>
        <u/>
        <sz val="11"/>
        <color theme="1"/>
        <rFont val="Calibri"/>
        <family val="2"/>
        <scheme val="minor"/>
      </rPr>
      <t>executado</t>
    </r>
    <r>
      <rPr>
        <sz val="11"/>
        <color theme="1"/>
        <rFont val="Calibri"/>
        <family val="2"/>
        <scheme val="minor"/>
      </rPr>
      <t xml:space="preserve"> de acordo com o seu ato constitutivo.</t>
    </r>
  </si>
  <si>
    <t>i2.4_i</t>
  </si>
  <si>
    <r>
      <t>i.</t>
    </r>
    <r>
      <rPr>
        <sz val="7"/>
        <color theme="1"/>
        <rFont val="Times New Roman"/>
        <family val="1"/>
      </rPr>
      <t xml:space="preserve">      </t>
    </r>
    <r>
      <rPr>
        <sz val="11"/>
        <color theme="1"/>
        <rFont val="Calibri"/>
        <family val="2"/>
        <scheme val="minor"/>
      </rPr>
      <t xml:space="preserve">o processo de gerenciamento de riscos de segurança da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</si>
  <si>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i2.4_j</t>
  </si>
  <si>
    <r>
      <t>j.</t>
    </r>
    <r>
      <rPr>
        <sz val="7"/>
        <color theme="1"/>
        <rFont val="Times New Roman"/>
        <family val="1"/>
      </rPr>
      <t xml:space="preserve">      </t>
    </r>
    <r>
      <rPr>
        <sz val="11"/>
        <color theme="1"/>
        <rFont val="Calibri"/>
        <family val="2"/>
        <scheme val="minor"/>
      </rPr>
      <t xml:space="preserve">o processo de gerenciamento de acessos e uso de recursos de TIC é formalmente </t>
    </r>
    <r>
      <rPr>
        <u/>
        <sz val="11"/>
        <color theme="1"/>
        <rFont val="Calibri"/>
        <family val="2"/>
        <scheme val="minor"/>
      </rPr>
      <t>instituído</t>
    </r>
    <r>
      <rPr>
        <sz val="11"/>
        <color theme="1"/>
        <rFont val="Calibri"/>
        <family val="2"/>
        <scheme val="minor"/>
      </rPr>
      <t xml:space="preserve"> como norma de cumprimento obrigatório.</t>
    </r>
  </si>
  <si>
    <t>i2.4_k</t>
  </si>
  <si>
    <r>
      <t>k.</t>
    </r>
    <r>
      <rPr>
        <sz val="7"/>
        <color theme="1"/>
        <rFont val="Times New Roman"/>
        <family val="1"/>
      </rPr>
      <t xml:space="preserve">    </t>
    </r>
    <r>
      <rPr>
        <sz val="11"/>
        <color theme="1"/>
        <rFont val="Calibri"/>
        <family val="2"/>
        <scheme val="minor"/>
      </rPr>
      <t xml:space="preserve">o processo de gerenciamento de acessos e uso de recursos de TIC é </t>
    </r>
    <r>
      <rPr>
        <u/>
        <sz val="11"/>
        <color theme="1"/>
        <rFont val="Calibri"/>
        <family val="2"/>
        <scheme val="minor"/>
      </rPr>
      <t>executado</t>
    </r>
    <r>
      <rPr>
        <sz val="11"/>
        <color theme="1"/>
        <rFont val="Calibri"/>
        <family val="2"/>
        <scheme val="minor"/>
      </rPr>
      <t xml:space="preserve"> de acordo com o seu ato constitutivo.</t>
    </r>
  </si>
  <si>
    <t>i2.4_l</t>
  </si>
  <si>
    <r>
      <t>l.</t>
    </r>
    <r>
      <rPr>
        <sz val="7"/>
        <color theme="1"/>
        <rFont val="Times New Roman"/>
        <family val="1"/>
      </rPr>
      <t xml:space="preserve">      </t>
    </r>
    <r>
      <rPr>
        <sz val="11"/>
        <color theme="1"/>
        <rFont val="Calibri"/>
        <family val="2"/>
        <scheme val="minor"/>
      </rPr>
      <t xml:space="preserve">o processo de gerenciamento de acessos e uso de recursos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</si>
  <si>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i2.4_m</t>
  </si>
  <si>
    <r>
      <t>m.</t>
    </r>
    <r>
      <rPr>
        <sz val="7"/>
        <color theme="1"/>
        <rFont val="Times New Roman"/>
        <family val="1"/>
      </rPr>
      <t xml:space="preserve">  </t>
    </r>
    <r>
      <rPr>
        <sz val="11"/>
        <color theme="1"/>
        <rFont val="Calibri"/>
        <family val="2"/>
        <scheme val="minor"/>
      </rPr>
      <t xml:space="preserve">o processo de gerenciamento e controle de ativos é formalmente </t>
    </r>
    <r>
      <rPr>
        <u/>
        <sz val="11"/>
        <color theme="1"/>
        <rFont val="Calibri"/>
        <family val="2"/>
        <scheme val="minor"/>
      </rPr>
      <t>instituído</t>
    </r>
    <r>
      <rPr>
        <sz val="11"/>
        <color theme="1"/>
        <rFont val="Calibri"/>
        <family val="2"/>
        <scheme val="minor"/>
      </rPr>
      <t xml:space="preserve"> como norma de cumprimento obrigatório.</t>
    </r>
  </si>
  <si>
    <t>i2.4_n</t>
  </si>
  <si>
    <r>
      <t>n.</t>
    </r>
    <r>
      <rPr>
        <sz val="7"/>
        <color theme="1"/>
        <rFont val="Times New Roman"/>
        <family val="1"/>
      </rPr>
      <t xml:space="preserve">    </t>
    </r>
    <r>
      <rPr>
        <sz val="11"/>
        <color theme="1"/>
        <rFont val="Calibri"/>
        <family val="2"/>
        <scheme val="minor"/>
      </rPr>
      <t xml:space="preserve">o processo de gerenciamento e controle de ativos é </t>
    </r>
    <r>
      <rPr>
        <u/>
        <sz val="11"/>
        <color theme="1"/>
        <rFont val="Calibri"/>
        <family val="2"/>
        <scheme val="minor"/>
      </rPr>
      <t>executado</t>
    </r>
    <r>
      <rPr>
        <sz val="11"/>
        <color theme="1"/>
        <rFont val="Calibri"/>
        <family val="2"/>
        <scheme val="minor"/>
      </rPr>
      <t xml:space="preserve"> de acordo com o seu ato constitutivo.</t>
    </r>
  </si>
  <si>
    <t>i2.4_o</t>
  </si>
  <si>
    <r>
      <t>o.</t>
    </r>
    <r>
      <rPr>
        <sz val="7"/>
        <color theme="1"/>
        <rFont val="Times New Roman"/>
        <family val="1"/>
      </rPr>
      <t xml:space="preserve">    </t>
    </r>
    <r>
      <rPr>
        <sz val="11"/>
        <color theme="1"/>
        <rFont val="Calibri"/>
        <family val="2"/>
        <scheme val="minor"/>
      </rPr>
      <t xml:space="preserve">o processo de gerenciamento e controle de ativos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</si>
  <si>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i2.4_p</t>
  </si>
  <si>
    <r>
      <t>p.</t>
    </r>
    <r>
      <rPr>
        <sz val="7"/>
        <color theme="1"/>
        <rFont val="Times New Roman"/>
        <family val="1"/>
      </rPr>
      <t xml:space="preserve">    </t>
    </r>
    <r>
      <rPr>
        <sz val="11"/>
        <color theme="1"/>
        <rFont val="Calibri"/>
        <family val="2"/>
        <scheme val="minor"/>
      </rPr>
      <t xml:space="preserve">o processo de gerenciamento de incidentes de segurança da informação é formalmente </t>
    </r>
    <r>
      <rPr>
        <u/>
        <sz val="11"/>
        <color theme="1"/>
        <rFont val="Calibri"/>
        <family val="2"/>
        <scheme val="minor"/>
      </rPr>
      <t>instituído</t>
    </r>
    <r>
      <rPr>
        <sz val="11"/>
        <color theme="1"/>
        <rFont val="Calibri"/>
        <family val="2"/>
        <scheme val="minor"/>
      </rPr>
      <t xml:space="preserve"> como norma de cumprimento obrigatório.</t>
    </r>
  </si>
  <si>
    <t>i2.4_q</t>
  </si>
  <si>
    <r>
      <t>q.</t>
    </r>
    <r>
      <rPr>
        <sz val="7"/>
        <color theme="1"/>
        <rFont val="Times New Roman"/>
        <family val="1"/>
      </rPr>
      <t xml:space="preserve">    </t>
    </r>
    <r>
      <rPr>
        <sz val="11"/>
        <color theme="1"/>
        <rFont val="Calibri"/>
        <family val="2"/>
        <scheme val="minor"/>
      </rPr>
      <t xml:space="preserve">o processo de gerenciamento de incidentes de segurança da informação é </t>
    </r>
    <r>
      <rPr>
        <u/>
        <sz val="11"/>
        <color theme="1"/>
        <rFont val="Calibri"/>
        <family val="2"/>
        <scheme val="minor"/>
      </rPr>
      <t>executado</t>
    </r>
    <r>
      <rPr>
        <sz val="11"/>
        <color theme="1"/>
        <rFont val="Calibri"/>
        <family val="2"/>
        <scheme val="minor"/>
      </rPr>
      <t xml:space="preserve"> de acordo com o seu ato constitutivo.</t>
    </r>
  </si>
  <si>
    <t>i2.4_r</t>
  </si>
  <si>
    <r>
      <t>r.</t>
    </r>
    <r>
      <rPr>
        <sz val="7"/>
        <color theme="1"/>
        <rFont val="Times New Roman"/>
        <family val="1"/>
      </rPr>
      <t xml:space="preserve">     </t>
    </r>
    <r>
      <rPr>
        <sz val="11"/>
        <color theme="1"/>
        <rFont val="Calibri"/>
        <family val="2"/>
        <scheme val="minor"/>
      </rPr>
      <t xml:space="preserve">o processo de gerenciamento de incidentes de segurança da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</si>
  <si>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i2.4_s</t>
  </si>
  <si>
    <r>
      <t>s.</t>
    </r>
    <r>
      <rPr>
        <sz val="7"/>
        <color theme="1"/>
        <rFont val="Times New Roman"/>
        <family val="1"/>
      </rPr>
      <t xml:space="preserve">     </t>
    </r>
    <r>
      <rPr>
        <sz val="11"/>
        <color theme="1"/>
        <rFont val="Calibri"/>
        <family val="2"/>
        <scheme val="minor"/>
      </rPr>
      <t xml:space="preserve">o processo de gerenciamento de continuidade de serviços essenciais de TIC para o órgão é formalmente </t>
    </r>
    <r>
      <rPr>
        <u/>
        <sz val="11"/>
        <color theme="1"/>
        <rFont val="Calibri"/>
        <family val="2"/>
        <scheme val="minor"/>
      </rPr>
      <t>instituído</t>
    </r>
    <r>
      <rPr>
        <sz val="11"/>
        <color theme="1"/>
        <rFont val="Calibri"/>
        <family val="2"/>
        <scheme val="minor"/>
      </rPr>
      <t xml:space="preserve"> como norma de cumprimento obrigatório.</t>
    </r>
  </si>
  <si>
    <t>i2.4_t</t>
  </si>
  <si>
    <r>
      <t>t.</t>
    </r>
    <r>
      <rPr>
        <sz val="7"/>
        <color theme="1"/>
        <rFont val="Times New Roman"/>
        <family val="1"/>
      </rPr>
      <t xml:space="preserve">     </t>
    </r>
    <r>
      <rPr>
        <sz val="11"/>
        <color theme="1"/>
        <rFont val="Calibri"/>
        <family val="2"/>
        <scheme val="minor"/>
      </rPr>
      <t xml:space="preserve">o processo de gerenciamento de continuidade de serviços essenciais de TIC para o órgão é </t>
    </r>
    <r>
      <rPr>
        <u/>
        <sz val="11"/>
        <color theme="1"/>
        <rFont val="Calibri"/>
        <family val="2"/>
        <scheme val="minor"/>
      </rPr>
      <t>executado</t>
    </r>
    <r>
      <rPr>
        <sz val="11"/>
        <color theme="1"/>
        <rFont val="Calibri"/>
        <family val="2"/>
        <scheme val="minor"/>
      </rPr>
      <t xml:space="preserve"> de acordo com o seu ato constitutivo.</t>
    </r>
  </si>
  <si>
    <t>i2.4_u</t>
  </si>
  <si>
    <r>
      <t>u.</t>
    </r>
    <r>
      <rPr>
        <sz val="7"/>
        <color theme="1"/>
        <rFont val="Times New Roman"/>
        <family val="1"/>
      </rPr>
      <t xml:space="preserve">    </t>
    </r>
    <r>
      <rPr>
        <sz val="11"/>
        <color theme="1"/>
        <rFont val="Calibri"/>
        <family val="2"/>
        <scheme val="minor"/>
      </rPr>
      <t xml:space="preserve">o processo de gerenciamento de continuidade de serviços essenciais de TIC para o órgão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</si>
  <si>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i2.4_v</t>
  </si>
  <si>
    <r>
      <t>v.</t>
    </r>
    <r>
      <rPr>
        <sz val="7"/>
        <color theme="1"/>
        <rFont val="Times New Roman"/>
        <family val="1"/>
      </rPr>
      <t xml:space="preserve">    </t>
    </r>
    <r>
      <rPr>
        <sz val="11"/>
        <color theme="1"/>
        <rFont val="Calibri"/>
        <family val="2"/>
        <scheme val="minor"/>
      </rPr>
      <t>há ações periódicas de conscientização, educação e capacitação em segurança da informação em todos os níveis do órgão.</t>
    </r>
  </si>
  <si>
    <t>Nota T2.4</t>
  </si>
  <si>
    <t>T2.5</t>
  </si>
  <si>
    <t>2.5. Em relação aos processos de software:</t>
  </si>
  <si>
    <t>i2.5_a</t>
  </si>
  <si>
    <r>
      <t>a.</t>
    </r>
    <r>
      <rPr>
        <sz val="7"/>
        <color theme="1"/>
        <rFont val="Times New Roman"/>
        <family val="1"/>
      </rPr>
      <t xml:space="preserve">    </t>
    </r>
    <r>
      <rPr>
        <sz val="11"/>
        <color theme="1"/>
        <rFont val="Calibri"/>
        <family val="2"/>
        <scheme val="minor"/>
      </rPr>
      <t xml:space="preserve">o processo de gerenciamento de escopo e requisitos é formalmente </t>
    </r>
    <r>
      <rPr>
        <u/>
        <sz val="11"/>
        <color theme="1"/>
        <rFont val="Calibri"/>
        <family val="2"/>
        <scheme val="minor"/>
      </rPr>
      <t>instituído</t>
    </r>
    <r>
      <rPr>
        <sz val="11"/>
        <color theme="1"/>
        <rFont val="Calibri"/>
        <family val="2"/>
        <scheme val="minor"/>
      </rPr>
      <t xml:space="preserve"> como norma de cumprimento obrigatório.</t>
    </r>
  </si>
  <si>
    <t>i2.5_b</t>
  </si>
  <si>
    <r>
      <t>b.</t>
    </r>
    <r>
      <rPr>
        <sz val="7"/>
        <color theme="1"/>
        <rFont val="Times New Roman"/>
        <family val="1"/>
      </rPr>
      <t xml:space="preserve">    </t>
    </r>
    <r>
      <rPr>
        <sz val="11"/>
        <color theme="1"/>
        <rFont val="Calibri"/>
        <family val="2"/>
        <scheme val="minor"/>
      </rPr>
      <t xml:space="preserve">o processo de gerenciamento de escopo e requisitos é </t>
    </r>
    <r>
      <rPr>
        <u/>
        <sz val="11"/>
        <color theme="1"/>
        <rFont val="Calibri"/>
        <family val="2"/>
        <scheme val="minor"/>
      </rPr>
      <t>executado</t>
    </r>
    <r>
      <rPr>
        <sz val="11"/>
        <color theme="1"/>
        <rFont val="Calibri"/>
        <family val="2"/>
        <scheme val="minor"/>
      </rPr>
      <t xml:space="preserve"> de acordo com o seu ato constitutivo.</t>
    </r>
  </si>
  <si>
    <t>i2.5_c</t>
  </si>
  <si>
    <r>
      <t>c.</t>
    </r>
    <r>
      <rPr>
        <sz val="7"/>
        <color theme="1"/>
        <rFont val="Times New Roman"/>
        <family val="1"/>
      </rPr>
      <t xml:space="preserve">    </t>
    </r>
    <r>
      <rPr>
        <sz val="11"/>
        <color theme="1"/>
        <rFont val="Calibri"/>
        <family val="2"/>
        <scheme val="minor"/>
      </rPr>
      <t xml:space="preserve">o processo de gerenciamento de escopo e requisitos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</si>
  <si>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i2.5_d</t>
  </si>
  <si>
    <r>
      <t>d.</t>
    </r>
    <r>
      <rPr>
        <sz val="7"/>
        <color theme="1"/>
        <rFont val="Times New Roman"/>
        <family val="1"/>
      </rPr>
      <t xml:space="preserve">    </t>
    </r>
    <r>
      <rPr>
        <sz val="11"/>
        <color theme="1"/>
        <rFont val="Calibri"/>
        <family val="2"/>
        <scheme val="minor"/>
      </rPr>
      <t xml:space="preserve">o processo de gerenciamento de arquitetura é formalmente </t>
    </r>
    <r>
      <rPr>
        <u/>
        <sz val="11"/>
        <color theme="1"/>
        <rFont val="Calibri"/>
        <family val="2"/>
        <scheme val="minor"/>
      </rPr>
      <t>instituído</t>
    </r>
    <r>
      <rPr>
        <sz val="11"/>
        <color theme="1"/>
        <rFont val="Calibri"/>
        <family val="2"/>
        <scheme val="minor"/>
      </rPr>
      <t xml:space="preserve"> como norma de cumprimento obrigatório.</t>
    </r>
  </si>
  <si>
    <t>i2.5_e</t>
  </si>
  <si>
    <r>
      <t>e.</t>
    </r>
    <r>
      <rPr>
        <sz val="7"/>
        <color theme="1"/>
        <rFont val="Times New Roman"/>
        <family val="1"/>
      </rPr>
      <t xml:space="preserve">     </t>
    </r>
    <r>
      <rPr>
        <sz val="11"/>
        <color theme="1"/>
        <rFont val="Calibri"/>
        <family val="2"/>
        <scheme val="minor"/>
      </rPr>
      <t xml:space="preserve">o processo de gerenciamento de arquitetura é </t>
    </r>
    <r>
      <rPr>
        <u/>
        <sz val="11"/>
        <color theme="1"/>
        <rFont val="Calibri"/>
        <family val="2"/>
        <scheme val="minor"/>
      </rPr>
      <t>executado</t>
    </r>
    <r>
      <rPr>
        <sz val="11"/>
        <color theme="1"/>
        <rFont val="Calibri"/>
        <family val="2"/>
        <scheme val="minor"/>
      </rPr>
      <t xml:space="preserve"> de acordo com o seu ato constitutivo.</t>
    </r>
  </si>
  <si>
    <t>i2.5_f</t>
  </si>
  <si>
    <r>
      <t>f.</t>
    </r>
    <r>
      <rPr>
        <sz val="7"/>
        <color theme="1"/>
        <rFont val="Times New Roman"/>
        <family val="1"/>
      </rPr>
      <t xml:space="preserve">    </t>
    </r>
    <r>
      <rPr>
        <sz val="11"/>
        <color theme="1"/>
        <rFont val="Calibri"/>
        <family val="2"/>
        <scheme val="minor"/>
      </rPr>
      <t xml:space="preserve">o processo de gerenciamento de arquitetura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</si>
  <si>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i2.5_g</t>
  </si>
  <si>
    <r>
      <t>g.</t>
    </r>
    <r>
      <rPr>
        <sz val="7"/>
        <color theme="1"/>
        <rFont val="Times New Roman"/>
        <family val="1"/>
      </rPr>
      <t xml:space="preserve">    </t>
    </r>
    <r>
      <rPr>
        <sz val="11"/>
        <color theme="1"/>
        <rFont val="Calibri"/>
        <family val="2"/>
        <scheme val="minor"/>
      </rPr>
      <t xml:space="preserve">o processo de desenvolvimento é formalmente </t>
    </r>
    <r>
      <rPr>
        <u/>
        <sz val="11"/>
        <color theme="1"/>
        <rFont val="Calibri"/>
        <family val="2"/>
        <scheme val="minor"/>
      </rPr>
      <t>instituído</t>
    </r>
    <r>
      <rPr>
        <sz val="11"/>
        <color theme="1"/>
        <rFont val="Calibri"/>
        <family val="2"/>
        <scheme val="minor"/>
      </rPr>
      <t xml:space="preserve"> como norma de cumprimento obrigatório.</t>
    </r>
  </si>
  <si>
    <t>i2.5_h</t>
  </si>
  <si>
    <r>
      <t>h.</t>
    </r>
    <r>
      <rPr>
        <sz val="7"/>
        <color theme="1"/>
        <rFont val="Times New Roman"/>
        <family val="1"/>
      </rPr>
      <t xml:space="preserve">     </t>
    </r>
    <r>
      <rPr>
        <sz val="11"/>
        <color theme="1"/>
        <rFont val="Calibri"/>
        <family val="2"/>
        <scheme val="minor"/>
      </rPr>
      <t xml:space="preserve">o processo de desenvolvimento é </t>
    </r>
    <r>
      <rPr>
        <u/>
        <sz val="11"/>
        <color theme="1"/>
        <rFont val="Calibri"/>
        <family val="2"/>
        <scheme val="minor"/>
      </rPr>
      <t>executado</t>
    </r>
    <r>
      <rPr>
        <sz val="11"/>
        <color theme="1"/>
        <rFont val="Calibri"/>
        <family val="2"/>
        <scheme val="minor"/>
      </rPr>
      <t xml:space="preserve"> de acordo com o seu ato constitutivo.</t>
    </r>
  </si>
  <si>
    <t>i2.5_i</t>
  </si>
  <si>
    <r>
      <t>i.</t>
    </r>
    <r>
      <rPr>
        <sz val="7"/>
        <color theme="1"/>
        <rFont val="Times New Roman"/>
        <family val="1"/>
      </rPr>
      <t xml:space="preserve">    </t>
    </r>
    <r>
      <rPr>
        <sz val="11"/>
        <color theme="1"/>
        <rFont val="Calibri"/>
        <family val="2"/>
        <scheme val="minor"/>
      </rPr>
      <t xml:space="preserve">o processo de desenvolvimento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de acordo com indicadores de qualidade.</t>
    </r>
  </si>
  <si>
    <t>i2.5_j</t>
  </si>
  <si>
    <r>
      <t>j.</t>
    </r>
    <r>
      <rPr>
        <sz val="7"/>
        <color theme="1"/>
        <rFont val="Times New Roman"/>
        <family val="1"/>
      </rPr>
      <t xml:space="preserve">    </t>
    </r>
    <r>
      <rPr>
        <sz val="11"/>
        <color theme="1"/>
        <rFont val="Calibri"/>
        <family val="2"/>
        <scheme val="minor"/>
      </rPr>
      <t xml:space="preserve">o processo de sustentação ou manutenção é formalmente </t>
    </r>
    <r>
      <rPr>
        <u/>
        <sz val="11"/>
        <color theme="1"/>
        <rFont val="Calibri"/>
        <family val="2"/>
        <scheme val="minor"/>
      </rPr>
      <t>instituído</t>
    </r>
    <r>
      <rPr>
        <sz val="11"/>
        <color theme="1"/>
        <rFont val="Calibri"/>
        <family val="2"/>
        <scheme val="minor"/>
      </rPr>
      <t xml:space="preserve"> como norma de cumprimento obrigatório.</t>
    </r>
  </si>
  <si>
    <t>i2.5_k</t>
  </si>
  <si>
    <r>
      <t>k.</t>
    </r>
    <r>
      <rPr>
        <sz val="7"/>
        <color theme="1"/>
        <rFont val="Times New Roman"/>
        <family val="1"/>
      </rPr>
      <t xml:space="preserve">      </t>
    </r>
    <r>
      <rPr>
        <sz val="11"/>
        <color theme="1"/>
        <rFont val="Calibri"/>
        <family val="2"/>
        <scheme val="minor"/>
      </rPr>
      <t xml:space="preserve">o processo de sustentação ou manutenção é </t>
    </r>
    <r>
      <rPr>
        <u/>
        <sz val="11"/>
        <color theme="1"/>
        <rFont val="Calibri"/>
        <family val="2"/>
        <scheme val="minor"/>
      </rPr>
      <t>executado</t>
    </r>
    <r>
      <rPr>
        <sz val="11"/>
        <color theme="1"/>
        <rFont val="Calibri"/>
        <family val="2"/>
        <scheme val="minor"/>
      </rPr>
      <t xml:space="preserve"> de acordo com o seu ato constitutivo.</t>
    </r>
  </si>
  <si>
    <t>i2.5_l</t>
  </si>
  <si>
    <r>
      <t>l.</t>
    </r>
    <r>
      <rPr>
        <sz val="7"/>
        <color theme="1"/>
        <rFont val="Times New Roman"/>
        <family val="1"/>
      </rPr>
      <t xml:space="preserve">      </t>
    </r>
    <r>
      <rPr>
        <sz val="11"/>
        <color theme="1"/>
        <rFont val="Calibri"/>
        <family val="2"/>
        <scheme val="minor"/>
      </rPr>
      <t xml:space="preserve">o processo de sustentação ou manutenção é </t>
    </r>
    <r>
      <rPr>
        <u/>
        <sz val="11"/>
        <color theme="1"/>
        <rFont val="Calibri"/>
        <family val="2"/>
        <scheme val="minor"/>
      </rPr>
      <t>revisado</t>
    </r>
    <r>
      <rPr>
        <sz val="11"/>
        <color theme="1"/>
        <rFont val="Calibri"/>
        <family val="2"/>
        <scheme val="minor"/>
      </rPr>
      <t xml:space="preserve"> e </t>
    </r>
    <r>
      <rPr>
        <u/>
        <sz val="11"/>
        <color theme="1"/>
        <rFont val="Calibri"/>
        <family val="2"/>
        <scheme val="minor"/>
      </rPr>
      <t>aperfeiçoado</t>
    </r>
    <r>
      <rPr>
        <sz val="11"/>
        <color theme="1"/>
        <rFont val="Calibri"/>
        <family val="2"/>
        <scheme val="minor"/>
      </rPr>
      <t xml:space="preserve"> de acordo com indicadores de qualidade.</t>
    </r>
  </si>
  <si>
    <t>i2.5_m</t>
  </si>
  <si>
    <t>m. o processo de gerenciamento de solução de software- soluções de TI ou sistemas de sistemas de informação -(ciclo de vida) é formalmente instituído como norma de cumprimento obrigatório.</t>
  </si>
  <si>
    <t>i2.5_n</t>
  </si>
  <si>
    <t>n. o processo de gerenciamento de solução de software- soluções de TI e sistemas de informações- (ciclo de vida) é executado de acordo com o seu ato constitutivo.</t>
  </si>
  <si>
    <t>i2.5_o</t>
  </si>
  <si>
    <t>o. o processo de gerenciamento de solução de software- soluções de TI ou sistemas de informação- (ciclo de vida) é revisado anualmente e aperfeiçoado quando necessário.</t>
  </si>
  <si>
    <t>i2.5_p</t>
  </si>
  <si>
    <t>p. os gestores (clientes demandantes) de solução de software- soluções de TI ou sistemas de informação-são designados e comunicados formalmente de suas responsabilidades.</t>
  </si>
  <si>
    <t>i2.5_q</t>
  </si>
  <si>
    <t>q. os gestores técnicos de solução de software-soluções de TI ou sistemas de informação- são designados e comunicados formalmente de suas responsabilidades.</t>
  </si>
  <si>
    <t>Nota T2.5</t>
  </si>
  <si>
    <t>Resumo da Dimensão: 2 - Das Estruturas, Macroprocessos e Processos</t>
  </si>
  <si>
    <t>Dimensão 3 - Das Competências, Desenvolvimento e Desempenho das Pessoas</t>
  </si>
  <si>
    <t>T3.1</t>
  </si>
  <si>
    <t>3.1. Em relação às competências e ao desenvolvimento</t>
  </si>
  <si>
    <t>i3.1_a</t>
  </si>
  <si>
    <r>
      <t>a.</t>
    </r>
    <r>
      <rPr>
        <sz val="7"/>
        <color theme="1"/>
        <rFont val="Times New Roman"/>
        <family val="1"/>
      </rPr>
      <t xml:space="preserve">    </t>
    </r>
    <r>
      <rPr>
        <sz val="11"/>
        <color theme="1"/>
        <rFont val="Calibri"/>
        <family val="2"/>
        <scheme val="minor"/>
      </rPr>
      <t>há carreira específica de servidores de TIC no quadro permanente do órgão.</t>
    </r>
  </si>
  <si>
    <t>i3.1_b</t>
  </si>
  <si>
    <r>
      <t>b.</t>
    </r>
    <r>
      <rPr>
        <sz val="7"/>
        <color theme="1"/>
        <rFont val="Times New Roman"/>
        <family val="1"/>
      </rPr>
      <t xml:space="preserve">    </t>
    </r>
    <r>
      <rPr>
        <sz val="11"/>
        <color theme="1"/>
        <rFont val="Calibri"/>
        <family val="2"/>
        <scheme val="minor"/>
      </rPr>
      <t xml:space="preserve">a carreira específica de servidores de TIC do quadro permanente do órgão é </t>
    </r>
    <r>
      <rPr>
        <u/>
        <sz val="11"/>
        <color theme="1"/>
        <rFont val="Calibri"/>
        <family val="2"/>
        <scheme val="minor"/>
      </rPr>
      <t>distribuída</t>
    </r>
    <r>
      <rPr>
        <sz val="11"/>
        <color theme="1"/>
        <rFont val="Calibri"/>
        <family val="2"/>
        <scheme val="minor"/>
      </rPr>
      <t xml:space="preserve"> em cargos ou especialidades </t>
    </r>
    <r>
      <rPr>
        <u/>
        <sz val="11"/>
        <color theme="1"/>
        <rFont val="Calibri"/>
        <family val="2"/>
        <scheme val="minor"/>
      </rPr>
      <t>e</t>
    </r>
    <r>
      <rPr>
        <sz val="11"/>
        <color theme="1"/>
        <rFont val="Calibri"/>
        <family val="2"/>
        <scheme val="minor"/>
      </rPr>
      <t xml:space="preserve"> propicia a oportunidade de crescimento dentro da carreira.</t>
    </r>
  </si>
  <si>
    <t>i3.1_c</t>
  </si>
  <si>
    <r>
      <t>c.</t>
    </r>
    <r>
      <rPr>
        <sz val="7"/>
        <color theme="1"/>
        <rFont val="Times New Roman"/>
        <family val="1"/>
      </rPr>
      <t xml:space="preserve">     </t>
    </r>
    <r>
      <rPr>
        <sz val="11"/>
        <color theme="1"/>
        <rFont val="Calibri"/>
        <family val="2"/>
        <scheme val="minor"/>
      </rPr>
      <t xml:space="preserve">as unidades que compõem a área de TIC foram avaliadas e organizadas </t>
    </r>
    <r>
      <rPr>
        <u/>
        <sz val="11"/>
        <color theme="1"/>
        <rFont val="Calibri"/>
        <family val="2"/>
        <scheme val="minor"/>
      </rPr>
      <t>formalmente</t>
    </r>
    <r>
      <rPr>
        <sz val="11"/>
        <color theme="1"/>
        <rFont val="Calibri"/>
        <family val="2"/>
        <scheme val="minor"/>
      </rPr>
      <t xml:space="preserve"> por competências para melhor atender sua atividade técnica precípua.</t>
    </r>
  </si>
  <si>
    <t>i3.1_d</t>
  </si>
  <si>
    <r>
      <t>d.</t>
    </r>
    <r>
      <rPr>
        <sz val="7"/>
        <color theme="1"/>
        <rFont val="Times New Roman"/>
        <family val="1"/>
      </rPr>
      <t xml:space="preserve">    </t>
    </r>
    <r>
      <rPr>
        <sz val="11"/>
        <color theme="1"/>
        <rFont val="Calibri"/>
        <family val="2"/>
        <scheme val="minor"/>
      </rPr>
      <t xml:space="preserve">são definidas </t>
    </r>
    <r>
      <rPr>
        <u/>
        <sz val="11"/>
        <color theme="1"/>
        <rFont val="Calibri"/>
        <family val="2"/>
        <scheme val="minor"/>
      </rPr>
      <t>formalmente</t>
    </r>
    <r>
      <rPr>
        <sz val="11"/>
        <color theme="1"/>
        <rFont val="Calibri"/>
        <family val="2"/>
        <scheme val="minor"/>
      </rPr>
      <t xml:space="preserve"> diretrizes para garantir o desenvolvimento contínuo das competências técnicas e gerenciais dos servidores do quadro permanente do órgão.</t>
    </r>
  </si>
  <si>
    <t>i3.1_e</t>
  </si>
  <si>
    <r>
      <t>e.</t>
    </r>
    <r>
      <rPr>
        <sz val="7"/>
        <color theme="1"/>
        <rFont val="Times New Roman"/>
        <family val="1"/>
      </rPr>
      <t xml:space="preserve">    </t>
    </r>
    <r>
      <rPr>
        <sz val="11"/>
        <color theme="1"/>
        <rFont val="Calibri"/>
        <family val="2"/>
        <scheme val="minor"/>
      </rPr>
      <t xml:space="preserve">há ações no Plano de Capacitação de TIC voltadas para que os servidores do quadro permanente de TIC do órgão, que exercem função de coordenação e de gerência, possam </t>
    </r>
    <r>
      <rPr>
        <u/>
        <sz val="11"/>
        <color theme="1"/>
        <rFont val="Calibri"/>
        <family val="2"/>
        <scheme val="minor"/>
      </rPr>
      <t>executar</t>
    </r>
    <r>
      <rPr>
        <sz val="11"/>
        <color theme="1"/>
        <rFont val="Calibri"/>
        <family val="2"/>
        <scheme val="minor"/>
      </rPr>
      <t xml:space="preserve"> </t>
    </r>
    <r>
      <rPr>
        <u/>
        <sz val="11"/>
        <color theme="1"/>
        <rFont val="Calibri"/>
        <family val="2"/>
        <scheme val="minor"/>
      </rPr>
      <t>adequadamente</t>
    </r>
    <r>
      <rPr>
        <sz val="11"/>
        <color theme="1"/>
        <rFont val="Calibri"/>
        <family val="2"/>
        <scheme val="minor"/>
      </rPr>
      <t xml:space="preserve"> as competências gerenciais definidas.</t>
    </r>
  </si>
  <si>
    <t>i3.1_f</t>
  </si>
  <si>
    <r>
      <t>f.</t>
    </r>
    <r>
      <rPr>
        <sz val="7"/>
        <color theme="1"/>
        <rFont val="Times New Roman"/>
        <family val="1"/>
      </rPr>
      <t xml:space="preserve">     </t>
    </r>
    <r>
      <rPr>
        <sz val="11"/>
        <color theme="1"/>
        <rFont val="Calibri"/>
        <family val="2"/>
        <scheme val="minor"/>
      </rPr>
      <t xml:space="preserve">há ações no Plano de Capacitação de TIC voltadas para que os servidores do quadro permanente de TIC do órgão possam </t>
    </r>
    <r>
      <rPr>
        <u/>
        <sz val="11"/>
        <color theme="1"/>
        <rFont val="Calibri"/>
        <family val="2"/>
        <scheme val="minor"/>
      </rPr>
      <t>executar</t>
    </r>
    <r>
      <rPr>
        <sz val="11"/>
        <color theme="1"/>
        <rFont val="Calibri"/>
        <family val="2"/>
        <scheme val="minor"/>
      </rPr>
      <t xml:space="preserve"> </t>
    </r>
    <r>
      <rPr>
        <u/>
        <sz val="11"/>
        <color theme="1"/>
        <rFont val="Calibri"/>
        <family val="2"/>
        <scheme val="minor"/>
      </rPr>
      <t>adequadamente</t>
    </r>
    <r>
      <rPr>
        <sz val="11"/>
        <color theme="1"/>
        <rFont val="Calibri"/>
        <family val="2"/>
        <scheme val="minor"/>
      </rPr>
      <t xml:space="preserve"> as competências técnicas definidas.</t>
    </r>
  </si>
  <si>
    <t>i3.1_g</t>
  </si>
  <si>
    <r>
      <t>g.</t>
    </r>
    <r>
      <rPr>
        <sz val="7"/>
        <color theme="1"/>
        <rFont val="Times New Roman"/>
        <family val="1"/>
      </rPr>
      <t xml:space="preserve">    </t>
    </r>
    <r>
      <rPr>
        <sz val="11"/>
        <color theme="1"/>
        <rFont val="Calibri"/>
        <family val="2"/>
        <scheme val="minor"/>
      </rPr>
      <t xml:space="preserve">há ações no Plano de Capacitação de TIC voltadas para que os servidores do quadro permanente de TIC do órgão possam </t>
    </r>
    <r>
      <rPr>
        <u/>
        <sz val="11"/>
        <color theme="1"/>
        <rFont val="Calibri"/>
        <family val="2"/>
        <scheme val="minor"/>
      </rPr>
      <t>efetuar</t>
    </r>
    <r>
      <rPr>
        <sz val="11"/>
        <color theme="1"/>
        <rFont val="Calibri"/>
        <family val="2"/>
        <scheme val="minor"/>
      </rPr>
      <t xml:space="preserve"> e </t>
    </r>
    <r>
      <rPr>
        <u/>
        <sz val="11"/>
        <color theme="1"/>
        <rFont val="Calibri"/>
        <family val="2"/>
        <scheme val="minor"/>
      </rPr>
      <t>gerir</t>
    </r>
    <r>
      <rPr>
        <sz val="11"/>
        <color theme="1"/>
        <rFont val="Calibri"/>
        <family val="2"/>
        <scheme val="minor"/>
      </rPr>
      <t xml:space="preserve"> adequadamente as aquisições de bens e as contratações de serviços de TIC.</t>
    </r>
  </si>
  <si>
    <t>i3.1_h</t>
  </si>
  <si>
    <r>
      <t>h.</t>
    </r>
    <r>
      <rPr>
        <sz val="7"/>
        <color theme="1"/>
        <rFont val="Times New Roman"/>
        <family val="1"/>
      </rPr>
      <t xml:space="preserve">    </t>
    </r>
    <r>
      <rPr>
        <sz val="11"/>
        <color theme="1"/>
        <rFont val="Calibri"/>
        <family val="2"/>
        <scheme val="minor"/>
      </rPr>
      <t xml:space="preserve">há critérios objetivos formalmente </t>
    </r>
    <r>
      <rPr>
        <u/>
        <sz val="11"/>
        <color theme="1"/>
        <rFont val="Calibri"/>
        <family val="2"/>
        <scheme val="minor"/>
      </rPr>
      <t>instituído</t>
    </r>
    <r>
      <rPr>
        <sz val="11"/>
        <color theme="1"/>
        <rFont val="Calibri"/>
        <family val="2"/>
        <scheme val="minor"/>
      </rPr>
      <t>s para a escolha de líderes ocupantes de funções de coordenação e de gerência.</t>
    </r>
  </si>
  <si>
    <t>i3.1_i</t>
  </si>
  <si>
    <r>
      <t>i.</t>
    </r>
    <r>
      <rPr>
        <sz val="7"/>
        <color theme="1"/>
        <rFont val="Times New Roman"/>
        <family val="1"/>
      </rPr>
      <t xml:space="preserve">      </t>
    </r>
    <r>
      <rPr>
        <sz val="11"/>
        <color theme="1"/>
        <rFont val="Calibri"/>
        <family val="2"/>
        <scheme val="minor"/>
      </rPr>
      <t xml:space="preserve">há programa de benefícios, financeiro ou não, para </t>
    </r>
    <r>
      <rPr>
        <u/>
        <sz val="11"/>
        <color theme="1"/>
        <rFont val="Calibri"/>
        <family val="2"/>
        <scheme val="minor"/>
      </rPr>
      <t>incentivar</t>
    </r>
    <r>
      <rPr>
        <sz val="11"/>
        <color theme="1"/>
        <rFont val="Calibri"/>
        <family val="2"/>
        <scheme val="minor"/>
      </rPr>
      <t xml:space="preserve"> o desenvolvimento das competências.</t>
    </r>
  </si>
  <si>
    <t>i3.1_j</t>
  </si>
  <si>
    <r>
      <t>j.</t>
    </r>
    <r>
      <rPr>
        <sz val="7"/>
        <color theme="1"/>
        <rFont val="Times New Roman"/>
        <family val="1"/>
      </rPr>
      <t xml:space="preserve">      </t>
    </r>
    <r>
      <rPr>
        <sz val="11"/>
        <color theme="1"/>
        <rFont val="Calibri"/>
        <family val="2"/>
        <scheme val="minor"/>
      </rPr>
      <t xml:space="preserve">há </t>
    </r>
    <r>
      <rPr>
        <u/>
        <sz val="11"/>
        <color theme="1"/>
        <rFont val="Calibri"/>
        <family val="2"/>
        <scheme val="minor"/>
      </rPr>
      <t>revisão</t>
    </r>
    <r>
      <rPr>
        <sz val="11"/>
        <color theme="1"/>
        <rFont val="Calibri"/>
        <family val="2"/>
        <scheme val="minor"/>
      </rPr>
      <t xml:space="preserve"> anual e aperfeiçoamento, quando necessário, das competências técnicas e gerenciais definidas para as unidades que compõem a área de TIC.</t>
    </r>
  </si>
  <si>
    <t>Nota T3.1</t>
  </si>
  <si>
    <t>T3.2</t>
  </si>
  <si>
    <t>3.2. Em relação ao desempenho</t>
  </si>
  <si>
    <t>i3.2_a</t>
  </si>
  <si>
    <r>
      <t>a.</t>
    </r>
    <r>
      <rPr>
        <sz val="7"/>
        <color theme="1"/>
        <rFont val="Times New Roman"/>
        <family val="1"/>
      </rPr>
      <t xml:space="preserve">    </t>
    </r>
    <r>
      <rPr>
        <sz val="11"/>
        <color theme="1"/>
        <rFont val="Calibri"/>
        <family val="2"/>
        <scheme val="minor"/>
      </rPr>
      <t xml:space="preserve">são definidas </t>
    </r>
    <r>
      <rPr>
        <u/>
        <sz val="11"/>
        <color theme="1"/>
        <rFont val="Calibri"/>
        <family val="2"/>
        <scheme val="minor"/>
      </rPr>
      <t>formalmente</t>
    </r>
    <r>
      <rPr>
        <sz val="11"/>
        <color theme="1"/>
        <rFont val="Calibri"/>
        <family val="2"/>
        <scheme val="minor"/>
      </rPr>
      <t xml:space="preserve"> diretrizes para avaliação e incentivo ao desempenho de gestores de TIC.</t>
    </r>
  </si>
  <si>
    <t>i3.2_b</t>
  </si>
  <si>
    <r>
      <t>b.</t>
    </r>
    <r>
      <rPr>
        <sz val="7"/>
        <color theme="1"/>
        <rFont val="Times New Roman"/>
        <family val="1"/>
      </rPr>
      <t xml:space="preserve">    </t>
    </r>
    <r>
      <rPr>
        <sz val="11"/>
        <color theme="1"/>
        <rFont val="Calibri"/>
        <family val="2"/>
        <scheme val="minor"/>
      </rPr>
      <t xml:space="preserve">são definidas </t>
    </r>
    <r>
      <rPr>
        <u/>
        <sz val="11"/>
        <color theme="1"/>
        <rFont val="Calibri"/>
        <family val="2"/>
        <scheme val="minor"/>
      </rPr>
      <t>formalmente</t>
    </r>
    <r>
      <rPr>
        <sz val="11"/>
        <color theme="1"/>
        <rFont val="Calibri"/>
        <family val="2"/>
        <scheme val="minor"/>
      </rPr>
      <t xml:space="preserve"> diretrizes para avaliação e incentivo ao desempenho de técnicos de TIC.</t>
    </r>
  </si>
  <si>
    <t>i3.2_c</t>
  </si>
  <si>
    <r>
      <t>c.</t>
    </r>
    <r>
      <rPr>
        <sz val="7"/>
        <color theme="1"/>
        <rFont val="Times New Roman"/>
        <family val="1"/>
      </rPr>
      <t xml:space="preserve">     </t>
    </r>
    <r>
      <rPr>
        <sz val="11"/>
        <color theme="1"/>
        <rFont val="Calibri"/>
        <family val="2"/>
        <scheme val="minor"/>
      </rPr>
      <t xml:space="preserve">são definidas </t>
    </r>
    <r>
      <rPr>
        <u/>
        <sz val="11"/>
        <color theme="1"/>
        <rFont val="Calibri"/>
        <family val="2"/>
        <scheme val="minor"/>
      </rPr>
      <t>formalmente</t>
    </r>
    <r>
      <rPr>
        <sz val="11"/>
        <color theme="1"/>
        <rFont val="Calibri"/>
        <family val="2"/>
        <scheme val="minor"/>
      </rPr>
      <t xml:space="preserve"> metas específicas conforme atividade exercida para os gestores e técnicos de TIC.</t>
    </r>
  </si>
  <si>
    <t>i3.2_d</t>
  </si>
  <si>
    <r>
      <t>d.</t>
    </r>
    <r>
      <rPr>
        <sz val="7"/>
        <color theme="1"/>
        <rFont val="Times New Roman"/>
        <family val="1"/>
      </rPr>
      <t xml:space="preserve">    </t>
    </r>
    <r>
      <rPr>
        <sz val="11"/>
        <color theme="1"/>
        <rFont val="Calibri"/>
        <family val="2"/>
        <scheme val="minor"/>
      </rPr>
      <t>há programa de benefícios, financeiro ou não, para incentivar e impulsionar o desempenho.</t>
    </r>
  </si>
  <si>
    <t>i3.2_e</t>
  </si>
  <si>
    <r>
      <t>e.</t>
    </r>
    <r>
      <rPr>
        <sz val="7"/>
        <color theme="1"/>
        <rFont val="Times New Roman"/>
        <family val="1"/>
      </rPr>
      <t xml:space="preserve">    </t>
    </r>
    <r>
      <rPr>
        <sz val="11"/>
        <color theme="1"/>
        <rFont val="Calibri"/>
        <family val="2"/>
        <scheme val="minor"/>
      </rPr>
      <t>há revisão anual e aperfeiçoamento, quando necessário, dos critérios de desempenho exigidos.</t>
    </r>
  </si>
  <si>
    <t>i3.2_f</t>
  </si>
  <si>
    <r>
      <t>f.</t>
    </r>
    <r>
      <rPr>
        <sz val="11"/>
        <color theme="1"/>
        <rFont val="Calibri"/>
        <family val="2"/>
        <scheme val="minor"/>
      </rPr>
      <t>     há gratificação específica (criada por Lei) para os servidores do quadro permanente de TIC do órgão lotados nas unidades diretamente subordinadas à área de TIC.</t>
    </r>
  </si>
  <si>
    <t>i3.2_g</t>
  </si>
  <si>
    <t>g. há periodicamente análise de rotatividade de pessoal para avaliar a efetividade das medidas adotadas na política de gestão de pessoas de TIC definida pelo órgão, para minimizar a evasão de servidores do quadro permanente.</t>
  </si>
  <si>
    <t>i3.2_h</t>
  </si>
  <si>
    <r>
      <t>h.</t>
    </r>
    <r>
      <rPr>
        <sz val="7"/>
        <color theme="1"/>
        <rFont val="Times New Roman"/>
        <family val="1"/>
      </rPr>
      <t xml:space="preserve">    </t>
    </r>
    <r>
      <rPr>
        <sz val="11"/>
        <color theme="1"/>
        <rFont val="Calibri"/>
        <family val="2"/>
        <scheme val="minor"/>
      </rPr>
      <t xml:space="preserve">há plantão na área de TIC formalmente </t>
    </r>
    <r>
      <rPr>
        <u/>
        <sz val="11"/>
        <color theme="1"/>
        <rFont val="Calibri"/>
        <family val="2"/>
        <scheme val="minor"/>
      </rPr>
      <t>instituído</t>
    </r>
    <r>
      <rPr>
        <sz val="11"/>
        <color theme="1"/>
        <rFont val="Calibri"/>
        <family val="2"/>
        <scheme val="minor"/>
      </rPr>
      <t xml:space="preserve"> que observa, no mínimo, o processo judicial e demais serviços essenciais de TIC para o órgão.</t>
    </r>
  </si>
  <si>
    <t>Nota T3.2</t>
  </si>
  <si>
    <t>Resumo Dimensão 3 - Das Competências, Desenvolvimento e Desempenho das Pessoas</t>
  </si>
  <si>
    <t>Questão</t>
  </si>
  <si>
    <t>Dimensão 4 - Dos Riscos, Monitoramento e Auditoria – Controle de Gestão</t>
  </si>
  <si>
    <t>T4.1</t>
  </si>
  <si>
    <t>4.1. Em relação à gestão de riscos:</t>
  </si>
  <si>
    <t>i4.1_a</t>
  </si>
  <si>
    <r>
      <t>a.</t>
    </r>
    <r>
      <rPr>
        <sz val="7"/>
        <color rgb="FF000000"/>
        <rFont val="Times New Roman"/>
        <family val="1"/>
      </rPr>
      <t xml:space="preserve">    </t>
    </r>
    <r>
      <rPr>
        <sz val="11"/>
        <color rgb="FF000000"/>
        <rFont val="Calibri"/>
        <family val="2"/>
        <scheme val="minor"/>
      </rPr>
      <t xml:space="preserve">há normativo </t>
    </r>
    <r>
      <rPr>
        <sz val="11"/>
        <color theme="1"/>
        <rFont val="Calibri"/>
        <family val="2"/>
        <scheme val="minor"/>
      </rPr>
      <t xml:space="preserve">formalmente </t>
    </r>
    <r>
      <rPr>
        <u/>
        <sz val="11"/>
        <color theme="1"/>
        <rFont val="Calibri"/>
        <family val="2"/>
        <scheme val="minor"/>
      </rPr>
      <t>instituído</t>
    </r>
    <r>
      <rPr>
        <sz val="11"/>
        <color theme="1"/>
        <rFont val="Calibri"/>
        <family val="2"/>
        <scheme val="minor"/>
      </rPr>
      <t xml:space="preserve"> </t>
    </r>
    <r>
      <rPr>
        <sz val="11"/>
        <color rgb="FF000000"/>
        <rFont val="Calibri"/>
        <family val="2"/>
        <scheme val="minor"/>
      </rPr>
      <t>com diretrizes para a devida gestão dos riscos que afetem, especialmente, à segurança da informação, aos serviços judiciais e demais ativos de TIC críticos do órgão.</t>
    </r>
  </si>
  <si>
    <t>i4.1_b</t>
  </si>
  <si>
    <r>
      <t>b.</t>
    </r>
    <r>
      <rPr>
        <sz val="7"/>
        <color rgb="FF000000"/>
        <rFont val="Times New Roman"/>
        <family val="1"/>
      </rPr>
      <t xml:space="preserve">    </t>
    </r>
    <r>
      <rPr>
        <sz val="11"/>
        <color rgb="FF000000"/>
        <rFont val="Calibri"/>
        <family val="2"/>
        <scheme val="minor"/>
      </rPr>
      <t xml:space="preserve">os papéis e as responsabilidades são </t>
    </r>
    <r>
      <rPr>
        <u/>
        <sz val="11"/>
        <color rgb="FF000000"/>
        <rFont val="Calibri"/>
        <family val="2"/>
        <scheme val="minor"/>
      </rPr>
      <t>definidos</t>
    </r>
    <r>
      <rPr>
        <sz val="11"/>
        <color rgb="FF000000"/>
        <rFont val="Calibri"/>
        <family val="2"/>
        <scheme val="minor"/>
      </rPr>
      <t xml:space="preserve"> e </t>
    </r>
    <r>
      <rPr>
        <u/>
        <sz val="11"/>
        <color rgb="FF000000"/>
        <rFont val="Calibri"/>
        <family val="2"/>
        <scheme val="minor"/>
      </rPr>
      <t>comunicados</t>
    </r>
    <r>
      <rPr>
        <sz val="11"/>
        <color rgb="FF000000"/>
        <rFont val="Calibri"/>
        <family val="2"/>
        <scheme val="minor"/>
      </rPr>
      <t xml:space="preserve"> aos atores envolvidos.</t>
    </r>
  </si>
  <si>
    <t>i4.1_c</t>
  </si>
  <si>
    <r>
      <t>c.</t>
    </r>
    <r>
      <rPr>
        <sz val="7"/>
        <color rgb="FF000000"/>
        <rFont val="Times New Roman"/>
        <family val="1"/>
      </rPr>
      <t xml:space="preserve">     </t>
    </r>
    <r>
      <rPr>
        <sz val="11"/>
        <color rgb="FF000000"/>
        <rFont val="Calibri"/>
        <family val="2"/>
        <scheme val="minor"/>
      </rPr>
      <t xml:space="preserve">os riscos que </t>
    </r>
    <r>
      <rPr>
        <u/>
        <sz val="11"/>
        <color rgb="FF000000"/>
        <rFont val="Calibri"/>
        <family val="2"/>
        <scheme val="minor"/>
      </rPr>
      <t>afetam</t>
    </r>
    <r>
      <rPr>
        <sz val="11"/>
        <color rgb="FF000000"/>
        <rFont val="Calibri"/>
        <family val="2"/>
        <scheme val="minor"/>
      </rPr>
      <t xml:space="preserve"> especialmente a segurança da informação, os serviços judiciais e  demais ativos de TIC críticos do órgão são, no mínimo, identificados, avaliados e tratados.</t>
    </r>
  </si>
  <si>
    <t>i4.1_d</t>
  </si>
  <si>
    <r>
      <t>d.</t>
    </r>
    <r>
      <rPr>
        <sz val="7"/>
        <color rgb="FF000000"/>
        <rFont val="Times New Roman"/>
        <family val="1"/>
      </rPr>
      <t xml:space="preserve">    </t>
    </r>
    <r>
      <rPr>
        <sz val="11"/>
        <color rgb="FF000000"/>
        <rFont val="Calibri"/>
        <family val="2"/>
        <scheme val="minor"/>
      </rPr>
      <t xml:space="preserve">o Comitê Gestor de Segurança da Informação </t>
    </r>
    <r>
      <rPr>
        <u/>
        <sz val="11"/>
        <color rgb="FF000000"/>
        <rFont val="Calibri"/>
        <family val="2"/>
        <scheme val="minor"/>
      </rPr>
      <t>toma</t>
    </r>
    <r>
      <rPr>
        <sz val="11"/>
        <color rgb="FF000000"/>
        <rFont val="Calibri"/>
        <family val="2"/>
        <scheme val="minor"/>
      </rPr>
      <t xml:space="preserve"> decisões estratégicas considerando os riscos tratados.</t>
    </r>
  </si>
  <si>
    <t>i4.1_e</t>
  </si>
  <si>
    <r>
      <t>e.</t>
    </r>
    <r>
      <rPr>
        <sz val="7"/>
        <color rgb="FF000000"/>
        <rFont val="Times New Roman"/>
        <family val="1"/>
      </rPr>
      <t xml:space="preserve">    </t>
    </r>
    <r>
      <rPr>
        <sz val="11"/>
        <color rgb="FF000000"/>
        <rFont val="Calibri"/>
        <family val="2"/>
        <scheme val="minor"/>
      </rPr>
      <t xml:space="preserve">o Comitê de Gestão de TIC </t>
    </r>
    <r>
      <rPr>
        <u/>
        <sz val="11"/>
        <color rgb="FF000000"/>
        <rFont val="Calibri"/>
        <family val="2"/>
        <scheme val="minor"/>
      </rPr>
      <t>toma</t>
    </r>
    <r>
      <rPr>
        <sz val="11"/>
        <color rgb="FF000000"/>
        <rFont val="Calibri"/>
        <family val="2"/>
        <scheme val="minor"/>
      </rPr>
      <t xml:space="preserve"> decisões operacionais considerando os riscos tratados.</t>
    </r>
  </si>
  <si>
    <t>Nota T4.1</t>
  </si>
  <si>
    <t>T4.2</t>
  </si>
  <si>
    <t>4.2. Em relação ao monitoramento:</t>
  </si>
  <si>
    <t>i4.2_a</t>
  </si>
  <si>
    <r>
      <t>a.</t>
    </r>
    <r>
      <rPr>
        <sz val="7"/>
        <color theme="1"/>
        <rFont val="Times New Roman"/>
        <family val="1"/>
      </rPr>
      <t xml:space="preserve">     </t>
    </r>
    <r>
      <rPr>
        <sz val="11"/>
        <color theme="1"/>
        <rFont val="Calibri"/>
        <family val="2"/>
        <scheme val="minor"/>
      </rPr>
      <t xml:space="preserve">a Governança de Tecnologia da Informação e Comunicação é </t>
    </r>
    <r>
      <rPr>
        <u/>
        <sz val="11"/>
        <color theme="1"/>
        <rFont val="Calibri"/>
        <family val="2"/>
        <scheme val="minor"/>
      </rPr>
      <t>acompanhada</t>
    </r>
    <r>
      <rPr>
        <sz val="11"/>
        <color theme="1"/>
        <rFont val="Calibri"/>
        <family val="2"/>
        <scheme val="minor"/>
      </rPr>
      <t xml:space="preserve"> e </t>
    </r>
    <r>
      <rPr>
        <u/>
        <sz val="11"/>
        <color theme="1"/>
        <rFont val="Calibri"/>
        <family val="2"/>
        <scheme val="minor"/>
      </rPr>
      <t>avaliada</t>
    </r>
    <r>
      <rPr>
        <sz val="11"/>
        <color theme="1"/>
        <rFont val="Calibri"/>
        <family val="2"/>
        <scheme val="minor"/>
      </rPr>
      <t xml:space="preserve"> periodicamente pelo Comitê de Governança de TIC, especialmente quanto à sua efetividade.</t>
    </r>
  </si>
  <si>
    <t>i4.2_b</t>
  </si>
  <si>
    <r>
      <t>b.</t>
    </r>
    <r>
      <rPr>
        <sz val="7"/>
        <color theme="1"/>
        <rFont val="Times New Roman"/>
        <family val="1"/>
      </rPr>
      <t xml:space="preserve">     </t>
    </r>
    <r>
      <rPr>
        <sz val="11"/>
        <color theme="1"/>
        <rFont val="Calibri"/>
        <family val="2"/>
        <scheme val="minor"/>
      </rPr>
      <t xml:space="preserve">a Gestão de Tecnologia da Informação e Comunicação é </t>
    </r>
    <r>
      <rPr>
        <u/>
        <sz val="11"/>
        <color theme="1"/>
        <rFont val="Calibri"/>
        <family val="2"/>
        <scheme val="minor"/>
      </rPr>
      <t>acompanhada</t>
    </r>
    <r>
      <rPr>
        <sz val="11"/>
        <color theme="1"/>
        <rFont val="Calibri"/>
        <family val="2"/>
        <scheme val="minor"/>
      </rPr>
      <t xml:space="preserve"> e </t>
    </r>
    <r>
      <rPr>
        <u/>
        <sz val="11"/>
        <color theme="1"/>
        <rFont val="Calibri"/>
        <family val="2"/>
        <scheme val="minor"/>
      </rPr>
      <t>avaliada</t>
    </r>
    <r>
      <rPr>
        <sz val="11"/>
        <color theme="1"/>
        <rFont val="Calibri"/>
        <family val="2"/>
        <scheme val="minor"/>
      </rPr>
      <t xml:space="preserve"> periodicamente pelo Comitê de Gestão de TIC, especialmente quanto à sua efetividade.</t>
    </r>
    <r>
      <rPr>
        <strike/>
        <sz val="11"/>
        <color rgb="FFFF0000"/>
        <rFont val="Calibri"/>
        <family val="2"/>
        <scheme val="minor"/>
      </rPr>
      <t xml:space="preserve"> </t>
    </r>
  </si>
  <si>
    <t>i4.2_c</t>
  </si>
  <si>
    <r>
      <t>c.</t>
    </r>
    <r>
      <rPr>
        <sz val="7"/>
        <color rgb="FF000000"/>
        <rFont val="Times New Roman"/>
        <family val="1"/>
      </rPr>
      <t xml:space="preserve">      </t>
    </r>
    <r>
      <rPr>
        <sz val="11"/>
        <color theme="1"/>
        <rFont val="Calibri"/>
        <family val="2"/>
        <scheme val="minor"/>
      </rPr>
      <t xml:space="preserve">a </t>
    </r>
    <r>
      <rPr>
        <sz val="11"/>
        <color rgb="FF000000"/>
        <rFont val="Calibri"/>
        <family val="2"/>
        <scheme val="minor"/>
      </rPr>
      <t xml:space="preserve">Segurança da Informação </t>
    </r>
    <r>
      <rPr>
        <sz val="11"/>
        <color theme="1"/>
        <rFont val="Calibri"/>
        <family val="2"/>
        <scheme val="minor"/>
      </rPr>
      <t xml:space="preserve">é </t>
    </r>
    <r>
      <rPr>
        <u/>
        <sz val="11"/>
        <color theme="1"/>
        <rFont val="Calibri"/>
        <family val="2"/>
        <scheme val="minor"/>
      </rPr>
      <t>acompanhada</t>
    </r>
    <r>
      <rPr>
        <sz val="11"/>
        <color theme="1"/>
        <rFont val="Calibri"/>
        <family val="2"/>
        <scheme val="minor"/>
      </rPr>
      <t xml:space="preserve"> e </t>
    </r>
    <r>
      <rPr>
        <u/>
        <sz val="11"/>
        <color theme="1"/>
        <rFont val="Calibri"/>
        <family val="2"/>
        <scheme val="minor"/>
      </rPr>
      <t>avaliada</t>
    </r>
    <r>
      <rPr>
        <sz val="11"/>
        <color theme="1"/>
        <rFont val="Calibri"/>
        <family val="2"/>
        <scheme val="minor"/>
      </rPr>
      <t xml:space="preserve"> periodicamente pelo Comitê de Gestor de Segurança da Informação, especialmente quanto à sua efetividade. </t>
    </r>
  </si>
  <si>
    <t>i4.2_d</t>
  </si>
  <si>
    <t>d. o Plano Estratégico de Tecnologia da Informação e Comunicação (PETIC) e/ou o Plano Diretor de Tecnologia da Informação e Comunicação (PDTIC) é acompanhado e avaliado periodicamente pelo Comitê de Governança de TIC quanto ao cumprimento e efetividade das estratégias, indicadores, metas e ações</t>
  </si>
  <si>
    <t>i4.2_e</t>
  </si>
  <si>
    <t>e. a Política de Segurança da Informação é acompanhada e avaliada periodicamente pelo Comitê Gestor de Segurança da Informação quanto à efetividade das ações planejadas.</t>
  </si>
  <si>
    <t>i4.2_f</t>
  </si>
  <si>
    <t>f. a Política de Gestão de Pessoas de TIC é acompanhada e avaliada periodicamente pelos Comitês de Governança e de Gestão de TIC quanto à efetividade das ações planejadas.</t>
  </si>
  <si>
    <t>i4.2_g</t>
  </si>
  <si>
    <t>g. o Plano de Contratações de Soluções de Tecnologia da Informação e Comunicação é acompanhado e avaliado periodicamente pelos Comitês de Governança e de Gestão de TIC quanto à efetividade das ações planejadas.</t>
  </si>
  <si>
    <t>i4.2_h</t>
  </si>
  <si>
    <t>h. o Plano de Capacitação de TIC é acompanhado e avaliado periodicamente pelo Comitê de Gestão de TIC quanto à efetividade das ações planejadas.</t>
  </si>
  <si>
    <t>i4.2_i</t>
  </si>
  <si>
    <t>i. o Plano de Continuidade de Serviços de TIC essenciais para o órgão é acompanhado e avaliado periodicamente pelo Comitê de Gestão de TIC quanto à efetividade das ações planejadas.</t>
  </si>
  <si>
    <t>Nota T4.2</t>
  </si>
  <si>
    <t>T4.3</t>
  </si>
  <si>
    <t>4.3. Em relação à auditoria interna:</t>
  </si>
  <si>
    <t>i4.3_a</t>
  </si>
  <si>
    <t>a área de Auditoria Interna do órgão realiza, periodicamente auditoria na área de TIC com vistas a aferir o atendimento das diretrizes formuladas pelo CNJ relacionadas à Tecnologia da Informação e Comunicação estabelecidas na ENTIC-JUD - Resolução nº 211/2015.</t>
  </si>
  <si>
    <t>i4.3_b</t>
  </si>
  <si>
    <t>b. a área de Auditoria Interna do órgão realiza, periodicamente , auditoria na área de TIC com vistas a aferir o atendimento das diretrizes formuladas pelo CNJ relacionadas às contratações de soluções de Tecnologia da Informação e Comunicação estabelecidas na Resolução nº 182/2013.</t>
  </si>
  <si>
    <t>i4.3_c</t>
  </si>
  <si>
    <t>c. a área de Auditoria Interna do órgão realiza, periodicamente, auditoria quanto a eficácia dos controles da Governança e da Gestão de TIC, inclusive nos aspectos relativos aos riscos afetos à segurança da informação, aos serviços judiciais e aos demais ativos de TIC críticos do órgão.</t>
  </si>
  <si>
    <t>i4.3_d</t>
  </si>
  <si>
    <t>d. a área de Auditoria Interna do órgão realiza,periodicamente, auditoria quanto à eficácia dos controles das contratações de soluções de TIC, inclusive nos aspectos relativos aos riscos críticos para o órgão.</t>
  </si>
  <si>
    <t>i4.3_e</t>
  </si>
  <si>
    <t>e. a área de Auditoria Interna do órgão realiza, periodicamente, auditoria das contratações de soluções de TIC nos aspectos relacionados à gestão dos contratos.</t>
  </si>
  <si>
    <t>Nota T4.3</t>
  </si>
  <si>
    <t>Resumo da Dimensão  4 - Dos Riscos, Monitoramento e Auditoria – Controle de Gestão</t>
  </si>
  <si>
    <t>Dimensão 5 - Dos Sistemas, Integração e Nivelamento</t>
  </si>
  <si>
    <t>T5.1</t>
  </si>
  <si>
    <t>5.1. Em relação aos sistemas de informação:</t>
  </si>
  <si>
    <t>i5.1_a</t>
  </si>
  <si>
    <r>
      <t>a.</t>
    </r>
    <r>
      <rPr>
        <sz val="7"/>
        <color theme="1"/>
        <rFont val="Times New Roman"/>
        <family val="1"/>
      </rPr>
      <t xml:space="preserve">    </t>
    </r>
    <r>
      <rPr>
        <sz val="11"/>
        <color theme="1"/>
        <rFont val="Calibri"/>
        <family val="2"/>
        <scheme val="minor"/>
      </rPr>
      <t>os sistemas de informação são classificados e identificados os que são estratégicos.</t>
    </r>
  </si>
  <si>
    <t>i5.1_b</t>
  </si>
  <si>
    <r>
      <t>b.</t>
    </r>
    <r>
      <rPr>
        <sz val="7"/>
        <color theme="1"/>
        <rFont val="Times New Roman"/>
        <family val="1"/>
      </rPr>
      <t xml:space="preserve">    </t>
    </r>
    <r>
      <rPr>
        <sz val="11"/>
        <color theme="1"/>
        <rFont val="Calibri"/>
        <family val="2"/>
        <scheme val="minor"/>
      </rPr>
      <t>os sistemas de informação de procedimentos judiciais são portáteis e interoperáveis.</t>
    </r>
  </si>
  <si>
    <t>i5.1_c</t>
  </si>
  <si>
    <r>
      <t>c.</t>
    </r>
    <r>
      <rPr>
        <sz val="7"/>
        <color theme="1"/>
        <rFont val="Times New Roman"/>
        <family val="1"/>
      </rPr>
      <t xml:space="preserve">     </t>
    </r>
    <r>
      <rPr>
        <sz val="11"/>
        <color theme="1"/>
        <rFont val="Calibri"/>
        <family val="2"/>
        <scheme val="minor"/>
      </rPr>
      <t>os sistemas de informação de procedimentos judiciais estão disponíveis para dispositivos móveis.</t>
    </r>
  </si>
  <si>
    <t>i5.1_d</t>
  </si>
  <si>
    <r>
      <t>d.</t>
    </r>
    <r>
      <rPr>
        <sz val="7"/>
        <color theme="1"/>
        <rFont val="Times New Roman"/>
        <family val="1"/>
      </rPr>
      <t xml:space="preserve">    </t>
    </r>
    <r>
      <rPr>
        <sz val="11"/>
        <color theme="1"/>
        <rFont val="Calibri"/>
        <family val="2"/>
        <scheme val="minor"/>
      </rPr>
      <t>os sistemas de informação de procedimentos judiciais são responsivos.</t>
    </r>
  </si>
  <si>
    <t>i5.1_e</t>
  </si>
  <si>
    <r>
      <t>e.</t>
    </r>
    <r>
      <rPr>
        <sz val="7"/>
        <color theme="1"/>
        <rFont val="Times New Roman"/>
        <family val="1"/>
      </rPr>
      <t xml:space="preserve">    </t>
    </r>
    <r>
      <rPr>
        <sz val="11"/>
        <color theme="1"/>
        <rFont val="Calibri"/>
        <family val="2"/>
        <scheme val="minor"/>
      </rPr>
      <t>os sistemas de informação de procedimentos judiciais possuem documentação atualizada.</t>
    </r>
  </si>
  <si>
    <t>i5.1_f</t>
  </si>
  <si>
    <r>
      <t>f.</t>
    </r>
    <r>
      <rPr>
        <sz val="7"/>
        <color theme="1"/>
        <rFont val="Times New Roman"/>
        <family val="1"/>
      </rPr>
      <t xml:space="preserve">     </t>
    </r>
    <r>
      <rPr>
        <sz val="11"/>
        <color theme="1"/>
        <rFont val="Calibri"/>
        <family val="2"/>
        <scheme val="minor"/>
      </rPr>
      <t>os sistemas de informação de procedimentos judiciais oferecem suporte para assinatura baseado em certificado emitido por Autoridade Certificadora credenciada na forma de Infraestrutura de Chaves Públicas Brasileira (ICP-Brasil).</t>
    </r>
  </si>
  <si>
    <t>i5.1_g</t>
  </si>
  <si>
    <r>
      <t>g.</t>
    </r>
    <r>
      <rPr>
        <sz val="7"/>
        <color theme="1"/>
        <rFont val="Times New Roman"/>
        <family val="1"/>
      </rPr>
      <t xml:space="preserve">    </t>
    </r>
    <r>
      <rPr>
        <sz val="11"/>
        <color theme="1"/>
        <rFont val="Calibri"/>
        <family val="2"/>
        <scheme val="minor"/>
      </rPr>
      <t>os sistemas de informação de procedimentos judiciais atendem aos critérios estabelecidos no Modelo de Acessibilidade em Governo Eletrônico.</t>
    </r>
  </si>
  <si>
    <t>i5.1_h</t>
  </si>
  <si>
    <r>
      <t>h.</t>
    </r>
    <r>
      <rPr>
        <sz val="7"/>
        <color theme="1"/>
        <rFont val="Times New Roman"/>
        <family val="1"/>
      </rPr>
      <t xml:space="preserve">    </t>
    </r>
    <r>
      <rPr>
        <sz val="11"/>
        <color theme="1"/>
        <rFont val="Calibri"/>
        <family val="2"/>
        <scheme val="minor"/>
      </rPr>
      <t>é utilizado sistema de informação de procedimentos administrativos já desenvolvido, disseminado e experimentado no âmbito da Administração Pública.</t>
    </r>
  </si>
  <si>
    <t>i5.1_i</t>
  </si>
  <si>
    <r>
      <t>i.</t>
    </r>
    <r>
      <rPr>
        <sz val="7"/>
        <color theme="1"/>
        <rFont val="Times New Roman"/>
        <family val="1"/>
      </rPr>
      <t xml:space="preserve">      </t>
    </r>
    <r>
      <rPr>
        <sz val="11"/>
        <color theme="1"/>
        <rFont val="Calibri"/>
        <family val="2"/>
        <scheme val="minor"/>
      </rPr>
      <t>é utilizada ferramenta de inteligência e de exploração de dados para disponibilizar informações relevantes para os seus usuários internos e externos, inclusive para a tomada de decisões.</t>
    </r>
  </si>
  <si>
    <t>Nota T5.1</t>
  </si>
  <si>
    <t>T5.2</t>
  </si>
  <si>
    <t>5.2. Em relação à integração de sistemas e disponibilização de informações:</t>
  </si>
  <si>
    <t>i5.2_a</t>
  </si>
  <si>
    <r>
      <t>a.</t>
    </r>
    <r>
      <rPr>
        <sz val="7"/>
        <color theme="1"/>
        <rFont val="Times New Roman"/>
        <family val="1"/>
      </rPr>
      <t xml:space="preserve">    </t>
    </r>
    <r>
      <rPr>
        <sz val="11"/>
        <color theme="1"/>
        <rFont val="Calibri"/>
        <family val="2"/>
        <scheme val="minor"/>
      </rPr>
      <t>o Modelo Nacional de Interoperabilidade (MNI) é utilizado para prover, quando necessária, a integração entre sistemas de informação do primeiro e segundo graus, e de instâncias superiores, bem como de outros entes públicos atuantes nos processos judiciais.</t>
    </r>
  </si>
  <si>
    <t>i5.2_b</t>
  </si>
  <si>
    <r>
      <t>b.</t>
    </r>
    <r>
      <rPr>
        <sz val="7"/>
        <color theme="1"/>
        <rFont val="Times New Roman"/>
        <family val="1"/>
      </rPr>
      <t xml:space="preserve">    </t>
    </r>
    <r>
      <rPr>
        <sz val="11"/>
        <color theme="1"/>
        <rFont val="Calibri"/>
        <family val="2"/>
        <scheme val="minor"/>
      </rPr>
      <t>as informações sobre processos, seus andamentos e o inteiro teor dos atos judiciais neles praticados são disponibilizados na internet (informar a URL), ressalvadas as exceções legais ou regulamentares, conforme disposto nas Resoluções do CNJ.</t>
    </r>
  </si>
  <si>
    <t>Nota T5.2</t>
  </si>
  <si>
    <t>T5.3</t>
  </si>
  <si>
    <t>5.3. Em relação ao nivelamento tecnológico:</t>
  </si>
  <si>
    <t>i5.3_a</t>
  </si>
  <si>
    <r>
      <t>a.</t>
    </r>
    <r>
      <rPr>
        <sz val="7"/>
        <color rgb="FF000000"/>
        <rFont val="Times New Roman"/>
        <family val="1"/>
      </rPr>
      <t xml:space="preserve">    </t>
    </r>
    <r>
      <rPr>
        <sz val="11"/>
        <color rgb="FF000000"/>
        <rFont val="Calibri"/>
        <family val="2"/>
        <scheme val="minor"/>
      </rPr>
      <t xml:space="preserve"> é provida 1 (uma) estação de trabalho do tipo </t>
    </r>
    <r>
      <rPr>
        <i/>
        <sz val="11"/>
        <color rgb="FF000000"/>
        <rFont val="Calibri"/>
        <family val="2"/>
        <scheme val="minor"/>
      </rPr>
      <t>desktop</t>
    </r>
    <r>
      <rPr>
        <sz val="11"/>
        <color rgb="FF000000"/>
        <rFont val="Calibri"/>
        <family val="2"/>
        <scheme val="minor"/>
      </rPr>
      <t xml:space="preserve"> para cada usuário interno que faça uso de sistemas e serviços disponibilizados, inclusive com o segundo monitor, ou monitor que permita a divisão de tela para aqueles que estejam utilizando o processo eletrônico. </t>
    </r>
  </si>
  <si>
    <t>i5.3_b</t>
  </si>
  <si>
    <r>
      <t>b.</t>
    </r>
    <r>
      <rPr>
        <sz val="7"/>
        <color rgb="FF000000"/>
        <rFont val="Times New Roman"/>
        <family val="1"/>
      </rPr>
      <t xml:space="preserve">    </t>
    </r>
    <r>
      <rPr>
        <sz val="11"/>
        <color rgb="FF000000"/>
        <rFont val="Calibri"/>
        <family val="2"/>
        <scheme val="minor"/>
      </rPr>
      <t>é provida 1 (uma) estação de trabalho do tipo </t>
    </r>
    <r>
      <rPr>
        <i/>
        <sz val="11"/>
        <color rgb="FF000000"/>
        <rFont val="Calibri"/>
        <family val="2"/>
        <scheme val="minor"/>
      </rPr>
      <t>desktop</t>
    </r>
    <r>
      <rPr>
        <sz val="11"/>
        <color rgb="FF000000"/>
        <rFont val="Calibri"/>
        <family val="2"/>
        <scheme val="minor"/>
      </rPr>
      <t> ou 1 (um) computador portátil com acesso à rede para cada usuário interno nas salas de sessão e de audiência, e uma tela para acompanhamento dos usuários externos, quando possível.</t>
    </r>
  </si>
  <si>
    <t>i5.3_c</t>
  </si>
  <si>
    <r>
      <t>c.</t>
    </r>
    <r>
      <rPr>
        <sz val="7"/>
        <color rgb="FF000000"/>
        <rFont val="Times New Roman"/>
        <family val="1"/>
      </rPr>
      <t xml:space="preserve">     </t>
    </r>
    <r>
      <rPr>
        <sz val="11"/>
        <color rgb="FF000000"/>
        <rFont val="Calibri"/>
        <family val="2"/>
        <scheme val="minor"/>
      </rPr>
      <t>é disponibilizado equipamento de impressão e/ou de digitalização compatível com as demandas de trabalho, preferencialmente com tecnologia de impressão frente e verso e em rede, com qualidade adequada à execução dos serviços.</t>
    </r>
  </si>
  <si>
    <t>i5.3_d</t>
  </si>
  <si>
    <r>
      <t>d.</t>
    </r>
    <r>
      <rPr>
        <sz val="7"/>
        <color rgb="FF000000"/>
        <rFont val="Times New Roman"/>
        <family val="1"/>
      </rPr>
      <t xml:space="preserve">    </t>
    </r>
    <r>
      <rPr>
        <sz val="11"/>
        <color rgb="FF000000"/>
        <rFont val="Calibri"/>
        <family val="2"/>
        <scheme val="minor"/>
      </rPr>
      <t>é disponibilizada 1 (uma) solução de gravação audiovisual de audiência para cada sala de sessão e de audiência,.</t>
    </r>
  </si>
  <si>
    <t>i5.3_e</t>
  </si>
  <si>
    <r>
      <t>e.</t>
    </r>
    <r>
      <rPr>
        <sz val="7"/>
        <color rgb="FF000000"/>
        <rFont val="Times New Roman"/>
        <family val="1"/>
      </rPr>
      <t xml:space="preserve">    </t>
    </r>
    <r>
      <rPr>
        <sz val="11"/>
        <color rgb="FF000000"/>
        <rFont val="Calibri"/>
        <family val="2"/>
        <scheme val="minor"/>
      </rPr>
      <t xml:space="preserve">são disponibilizados </t>
    </r>
    <r>
      <rPr>
        <i/>
        <sz val="11"/>
        <color rgb="FF000000"/>
        <rFont val="Calibri"/>
        <family val="2"/>
        <scheme val="minor"/>
      </rPr>
      <t>links</t>
    </r>
    <r>
      <rPr>
        <sz val="11"/>
        <color rgb="FF000000"/>
        <rFont val="Calibri"/>
        <family val="2"/>
        <scheme val="minor"/>
      </rPr>
      <t xml:space="preserve"> de comunicação entre as unidades e o órgão suficientes para suportar o tráfego de dados e garantir a disponibilidade exigida pelos sistemas de informação, especialmente o processo judicial, com comprometimento máximo de 80% da capacidade total dos </t>
    </r>
    <r>
      <rPr>
        <i/>
        <sz val="11"/>
        <color rgb="FF000000"/>
        <rFont val="Calibri"/>
        <family val="2"/>
        <scheme val="minor"/>
      </rPr>
      <t>links.</t>
    </r>
  </si>
  <si>
    <t>i5.3_f</t>
  </si>
  <si>
    <r>
      <t>f.</t>
    </r>
    <r>
      <rPr>
        <sz val="7"/>
        <color rgb="FF000000"/>
        <rFont val="Times New Roman"/>
        <family val="1"/>
      </rPr>
      <t xml:space="preserve">     </t>
    </r>
    <r>
      <rPr>
        <sz val="11"/>
        <color rgb="FF000000"/>
        <rFont val="Calibri"/>
        <family val="2"/>
        <scheme val="minor"/>
      </rPr>
      <t xml:space="preserve">são disponibilizados </t>
    </r>
    <r>
      <rPr>
        <i/>
        <sz val="11"/>
        <color rgb="FF000000"/>
        <rFont val="Calibri"/>
        <family val="2"/>
        <scheme val="minor"/>
      </rPr>
      <t>links</t>
    </r>
    <r>
      <rPr>
        <sz val="11"/>
        <color rgb="FF000000"/>
        <rFont val="Calibri"/>
        <family val="2"/>
        <scheme val="minor"/>
      </rPr>
      <t xml:space="preserve"> de internet redundantes para o órgão, com operadoras distintas, com comprometimento máximo de 80% da capacidade total dos </t>
    </r>
    <r>
      <rPr>
        <i/>
        <sz val="11"/>
        <color rgb="FF000000"/>
        <rFont val="Calibri"/>
        <family val="2"/>
        <scheme val="minor"/>
      </rPr>
      <t>links</t>
    </r>
    <r>
      <rPr>
        <sz val="11"/>
        <color rgb="FF000000"/>
        <rFont val="Calibri"/>
        <family val="2"/>
        <scheme val="minor"/>
      </rPr>
      <t>.</t>
    </r>
  </si>
  <si>
    <t>i5.3_g</t>
  </si>
  <si>
    <r>
      <t>g.</t>
    </r>
    <r>
      <rPr>
        <sz val="7"/>
        <color rgb="FF000000"/>
        <rFont val="Times New Roman"/>
        <family val="1"/>
      </rPr>
      <t xml:space="preserve">    </t>
    </r>
    <r>
      <rPr>
        <sz val="11"/>
        <color rgb="FF000000"/>
        <rFont val="Calibri"/>
        <family val="2"/>
        <scheme val="minor"/>
      </rPr>
      <t>é disponibilizado ambiente de processamento central (</t>
    </r>
    <r>
      <rPr>
        <i/>
        <sz val="11"/>
        <color rgb="FF000000"/>
        <rFont val="Calibri"/>
        <family val="2"/>
        <scheme val="minor"/>
      </rPr>
      <t>DataCenter</t>
    </r>
    <r>
      <rPr>
        <sz val="11"/>
        <color rgb="FF000000"/>
        <rFont val="Calibri"/>
        <family val="2"/>
        <scheme val="minor"/>
      </rPr>
      <t>) com requisitos mínimos de segurança e de disponibilidade estabelecidos em normas nacionais e internacionais, que abrigue os equipamentos principais de processamento e de armazenamento de dados; de segurança e ativos de rede centrais, para maximizar a segurança e a disponibilidade dos serviços essenciais e de sistemas estratégicos.</t>
    </r>
  </si>
  <si>
    <t>i5.3_h</t>
  </si>
  <si>
    <r>
      <t>h.</t>
    </r>
    <r>
      <rPr>
        <sz val="7"/>
        <color rgb="FF000000"/>
        <rFont val="Times New Roman"/>
        <family val="1"/>
      </rPr>
      <t xml:space="preserve">    </t>
    </r>
    <r>
      <rPr>
        <sz val="11"/>
        <color rgb="FF000000"/>
        <rFont val="Calibri"/>
        <family val="2"/>
        <scheme val="minor"/>
      </rPr>
      <t>é disponibilizada solução de </t>
    </r>
    <r>
      <rPr>
        <i/>
        <sz val="11"/>
        <color rgb="FF000000"/>
        <rFont val="Calibri"/>
        <family val="2"/>
        <scheme val="minor"/>
      </rPr>
      <t>backup</t>
    </r>
    <r>
      <rPr>
        <sz val="11"/>
        <color rgb="FF000000"/>
        <rFont val="Calibri"/>
        <family val="2"/>
        <scheme val="minor"/>
      </rPr>
      <t> com capacidade suficiente para garantir a salvaguarda das informações digitais armazenadas, incluindo tecnologias para armazenamento de longo prazo e cópia dos </t>
    </r>
    <r>
      <rPr>
        <i/>
        <sz val="11"/>
        <color rgb="FF000000"/>
        <rFont val="Calibri"/>
        <family val="2"/>
        <scheme val="minor"/>
      </rPr>
      <t>backups</t>
    </r>
    <r>
      <rPr>
        <sz val="11"/>
        <color rgb="FF000000"/>
        <rFont val="Calibri"/>
        <family val="2"/>
        <scheme val="minor"/>
      </rPr>
      <t> mais recentes, em local distinto do local primário do órgão, de modo a prover redundância e atender à continuidade do negócio em caso de desastre.</t>
    </r>
  </si>
  <si>
    <t>i5.3_i</t>
  </si>
  <si>
    <r>
      <t>i.</t>
    </r>
    <r>
      <rPr>
        <sz val="7"/>
        <color rgb="FF000000"/>
        <rFont val="Times New Roman"/>
        <family val="1"/>
      </rPr>
      <t xml:space="preserve">      </t>
    </r>
    <r>
      <rPr>
        <sz val="11"/>
        <color rgb="FF000000"/>
        <rFont val="Calibri"/>
        <family val="2"/>
        <scheme val="minor"/>
      </rPr>
      <t>é disponibilizada solução de armazenamento de dados e respectivos </t>
    </r>
    <r>
      <rPr>
        <i/>
        <sz val="11"/>
        <color rgb="FF000000"/>
        <rFont val="Calibri"/>
        <family val="2"/>
        <scheme val="minor"/>
      </rPr>
      <t>softwares</t>
    </r>
    <r>
      <rPr>
        <sz val="11"/>
        <color rgb="FF000000"/>
        <rFont val="Calibri"/>
        <family val="2"/>
        <scheme val="minor"/>
      </rPr>
      <t> de gerência, em que a capacidade líquida não ultrapasse 80% do limite máximo de armazenamento.</t>
    </r>
  </si>
  <si>
    <t>i5.3_j</t>
  </si>
  <si>
    <r>
      <t>j.</t>
    </r>
    <r>
      <rPr>
        <sz val="7"/>
        <color rgb="FF000000"/>
        <rFont val="Times New Roman"/>
        <family val="1"/>
      </rPr>
      <t xml:space="preserve">      </t>
    </r>
    <r>
      <rPr>
        <sz val="11"/>
        <color rgb="FF000000"/>
        <rFont val="Calibri"/>
        <family val="2"/>
        <scheme val="minor"/>
      </rPr>
      <t>é disponibilizado parque de equipamentos servidores suficientes para atender às necessidades de processamento de dados dos sistemas e serviços do órgão, com comprometimento médio de até 80% de sua capacidade máxima, e em número adequado para garantir disponibilidade em caso de falha dos equipamentos.</t>
    </r>
  </si>
  <si>
    <t>i5.3_k</t>
  </si>
  <si>
    <r>
      <t>k.</t>
    </r>
    <r>
      <rPr>
        <sz val="7"/>
        <color rgb="FF000000"/>
        <rFont val="Times New Roman"/>
        <family val="1"/>
      </rPr>
      <t xml:space="preserve">    </t>
    </r>
    <r>
      <rPr>
        <sz val="11"/>
        <color rgb="FF000000"/>
        <rFont val="Calibri"/>
        <family val="2"/>
        <scheme val="minor"/>
      </rPr>
      <t xml:space="preserve">é disponibilizada, pelo menos, 1 (uma) solução de videoconferência corporativa para uso dos usuários internos ao órgão. </t>
    </r>
  </si>
  <si>
    <t>i5.3_l</t>
  </si>
  <si>
    <r>
      <t>l.</t>
    </r>
    <r>
      <rPr>
        <sz val="7"/>
        <color rgb="FF000000"/>
        <rFont val="Times New Roman"/>
        <family val="1"/>
      </rPr>
      <t xml:space="preserve">      </t>
    </r>
    <r>
      <rPr>
        <sz val="11"/>
        <color rgb="FF000000"/>
        <rFont val="Calibri"/>
        <family val="2"/>
        <scheme val="minor"/>
      </rPr>
      <t>é disponibilizada 1 (uma) central de serviços de 1º e 2º níveis para atendimento de requisições efetuadas pelos usuários internos e externos, e tratamento de incidentes no que se refere ao uso de serviços e sistemas essenciais.</t>
    </r>
  </si>
  <si>
    <t>i5.3_m</t>
  </si>
  <si>
    <r>
      <t>m.</t>
    </r>
    <r>
      <rPr>
        <sz val="7"/>
        <color rgb="FF000000"/>
        <rFont val="Times New Roman"/>
        <family val="1"/>
      </rPr>
      <t xml:space="preserve">  </t>
    </r>
    <r>
      <rPr>
        <sz val="11"/>
        <color rgb="FF000000"/>
        <rFont val="Calibri"/>
        <family val="2"/>
        <scheme val="minor"/>
      </rPr>
      <t>é disponibilizada rede sem fio, aderente à sua política de segurança da informação, para a promoção dos serviços ofertados aos usuários internos ao órgão.</t>
    </r>
  </si>
  <si>
    <t>Nota T5.3</t>
  </si>
  <si>
    <t>Resumo da Dimensão 5 - Dos Sistemas, Integração e Nivelamento</t>
  </si>
  <si>
    <t>T51</t>
  </si>
  <si>
    <t>T52</t>
  </si>
  <si>
    <t>T53</t>
  </si>
  <si>
    <t xml:space="preserve">Dimensão 6 - Dos Serviços de Infraestrutura </t>
  </si>
  <si>
    <t>T6.1</t>
  </si>
  <si>
    <t>6.1. Em relação aos processos de gerenciamento de serviços:</t>
  </si>
  <si>
    <t>i6.1_a</t>
  </si>
  <si>
    <r>
      <t>a.</t>
    </r>
    <r>
      <rPr>
        <sz val="7"/>
        <color theme="1"/>
        <rFont val="Times New Roman"/>
        <family val="1"/>
      </rPr>
      <t xml:space="preserve">    </t>
    </r>
    <r>
      <rPr>
        <sz val="11"/>
        <color theme="1"/>
        <rFont val="Calibri"/>
        <family val="2"/>
        <scheme val="minor"/>
      </rPr>
      <t xml:space="preserve">o processo de gerenciamento do catálogo de serviços de TIC é formalmente </t>
    </r>
    <r>
      <rPr>
        <u/>
        <sz val="11"/>
        <color theme="1"/>
        <rFont val="Calibri"/>
        <family val="2"/>
        <scheme val="minor"/>
      </rPr>
      <t>instituído</t>
    </r>
    <r>
      <rPr>
        <sz val="11"/>
        <color theme="1"/>
        <rFont val="Calibri"/>
        <family val="2"/>
        <scheme val="minor"/>
      </rPr>
      <t xml:space="preserve"> como norma de cumprimento obrigatório.</t>
    </r>
  </si>
  <si>
    <t>i6.1_b</t>
  </si>
  <si>
    <r>
      <t>b.</t>
    </r>
    <r>
      <rPr>
        <sz val="7"/>
        <color theme="1"/>
        <rFont val="Times New Roman"/>
        <family val="1"/>
      </rPr>
      <t xml:space="preserve">    </t>
    </r>
    <r>
      <rPr>
        <sz val="11"/>
        <color theme="1"/>
        <rFont val="Calibri"/>
        <family val="2"/>
        <scheme val="minor"/>
      </rPr>
      <t xml:space="preserve">o processo de gerenciamento do catálogo de serviços de TIC é </t>
    </r>
    <r>
      <rPr>
        <u/>
        <sz val="11"/>
        <color theme="1"/>
        <rFont val="Calibri"/>
        <family val="2"/>
        <scheme val="minor"/>
      </rPr>
      <t>executado</t>
    </r>
    <r>
      <rPr>
        <sz val="11"/>
        <color theme="1"/>
        <rFont val="Calibri"/>
        <family val="2"/>
        <scheme val="minor"/>
      </rPr>
      <t xml:space="preserve"> de acordo com o seu ato constitutivo.</t>
    </r>
  </si>
  <si>
    <t>i6.1_c</t>
  </si>
  <si>
    <r>
      <t>c.</t>
    </r>
    <r>
      <rPr>
        <sz val="7"/>
        <color theme="1"/>
        <rFont val="Times New Roman"/>
        <family val="1"/>
      </rPr>
      <t xml:space="preserve">    </t>
    </r>
    <r>
      <rPr>
        <sz val="11"/>
        <color theme="1"/>
        <rFont val="Calibri"/>
        <family val="2"/>
        <scheme val="minor"/>
      </rPr>
      <t xml:space="preserve">o processo de gerenciamento do catálogo de serviços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</si>
  <si>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i6.1_d</t>
  </si>
  <si>
    <r>
      <t>d.</t>
    </r>
    <r>
      <rPr>
        <sz val="7"/>
        <color theme="1"/>
        <rFont val="Times New Roman"/>
        <family val="1"/>
      </rPr>
      <t xml:space="preserve">    </t>
    </r>
    <r>
      <rPr>
        <sz val="11"/>
        <color theme="1"/>
        <rFont val="Calibri"/>
        <family val="2"/>
        <scheme val="minor"/>
      </rPr>
      <t xml:space="preserve">o processo de gerenciamento dos acordos de nível de serviços essenciais de TIC para o órgão é formalmente </t>
    </r>
    <r>
      <rPr>
        <u/>
        <sz val="11"/>
        <color theme="1"/>
        <rFont val="Calibri"/>
        <family val="2"/>
        <scheme val="minor"/>
      </rPr>
      <t>instituído</t>
    </r>
    <r>
      <rPr>
        <sz val="11"/>
        <color theme="1"/>
        <rFont val="Calibri"/>
        <family val="2"/>
        <scheme val="minor"/>
      </rPr>
      <t xml:space="preserve"> como norma de cumprimento obrigatório.</t>
    </r>
  </si>
  <si>
    <t>i6.1_e</t>
  </si>
  <si>
    <r>
      <t>e.</t>
    </r>
    <r>
      <rPr>
        <sz val="7"/>
        <color theme="1"/>
        <rFont val="Times New Roman"/>
        <family val="1"/>
      </rPr>
      <t xml:space="preserve">     </t>
    </r>
    <r>
      <rPr>
        <sz val="11"/>
        <color theme="1"/>
        <rFont val="Calibri"/>
        <family val="2"/>
        <scheme val="minor"/>
      </rPr>
      <t xml:space="preserve">o processo de gerenciamento dos acordos de nível de serviços essenciais de TIC para o órgão é </t>
    </r>
    <r>
      <rPr>
        <u/>
        <sz val="11"/>
        <color theme="1"/>
        <rFont val="Calibri"/>
        <family val="2"/>
        <scheme val="minor"/>
      </rPr>
      <t>executado</t>
    </r>
    <r>
      <rPr>
        <sz val="11"/>
        <color theme="1"/>
        <rFont val="Calibri"/>
        <family val="2"/>
        <scheme val="minor"/>
      </rPr>
      <t xml:space="preserve"> de acordo com o seu ato constitutivo.</t>
    </r>
  </si>
  <si>
    <t>i6.1_f</t>
  </si>
  <si>
    <r>
      <t>f.</t>
    </r>
    <r>
      <rPr>
        <sz val="7"/>
        <color theme="1"/>
        <rFont val="Times New Roman"/>
        <family val="1"/>
      </rPr>
      <t xml:space="preserve">    </t>
    </r>
    <r>
      <rPr>
        <sz val="11"/>
        <color theme="1"/>
        <rFont val="Calibri"/>
        <family val="2"/>
        <scheme val="minor"/>
      </rPr>
      <t xml:space="preserve">o processo de gerenciamento dos acordos de nível de serviços essenciais de TIC para o órgão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</si>
  <si>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i6.1_g</t>
  </si>
  <si>
    <r>
      <t>g.</t>
    </r>
    <r>
      <rPr>
        <sz val="7"/>
        <color theme="1"/>
        <rFont val="Times New Roman"/>
        <family val="1"/>
      </rPr>
      <t xml:space="preserve">    </t>
    </r>
    <r>
      <rPr>
        <sz val="11"/>
        <color theme="1"/>
        <rFont val="Calibri"/>
        <family val="2"/>
        <scheme val="minor"/>
      </rPr>
      <t xml:space="preserve">o processo de gerenciamento de central de serviços de TIC é formalmente </t>
    </r>
    <r>
      <rPr>
        <u/>
        <sz val="11"/>
        <color theme="1"/>
        <rFont val="Calibri"/>
        <family val="2"/>
        <scheme val="minor"/>
      </rPr>
      <t>instituído</t>
    </r>
    <r>
      <rPr>
        <sz val="11"/>
        <color theme="1"/>
        <rFont val="Calibri"/>
        <family val="2"/>
        <scheme val="minor"/>
      </rPr>
      <t xml:space="preserve"> como norma de cumprimento obrigatório.</t>
    </r>
  </si>
  <si>
    <t>i6.1_h</t>
  </si>
  <si>
    <r>
      <t>h.</t>
    </r>
    <r>
      <rPr>
        <sz val="7"/>
        <color theme="1"/>
        <rFont val="Times New Roman"/>
        <family val="1"/>
      </rPr>
      <t xml:space="preserve">     </t>
    </r>
    <r>
      <rPr>
        <sz val="11"/>
        <color theme="1"/>
        <rFont val="Calibri"/>
        <family val="2"/>
        <scheme val="minor"/>
      </rPr>
      <t xml:space="preserve">o processo de gerenciamento da central de serviços de TIC é </t>
    </r>
    <r>
      <rPr>
        <u/>
        <sz val="11"/>
        <color theme="1"/>
        <rFont val="Calibri"/>
        <family val="2"/>
        <scheme val="minor"/>
      </rPr>
      <t>executado</t>
    </r>
    <r>
      <rPr>
        <sz val="11"/>
        <color theme="1"/>
        <rFont val="Calibri"/>
        <family val="2"/>
        <scheme val="minor"/>
      </rPr>
      <t xml:space="preserve"> de acordo com o seu ato constitutivo.</t>
    </r>
  </si>
  <si>
    <t>i6.1_i</t>
  </si>
  <si>
    <r>
      <t>i.</t>
    </r>
    <r>
      <rPr>
        <sz val="7"/>
        <color theme="1"/>
        <rFont val="Times New Roman"/>
        <family val="1"/>
      </rPr>
      <t xml:space="preserve">    </t>
    </r>
    <r>
      <rPr>
        <sz val="11"/>
        <color theme="1"/>
        <rFont val="Calibri"/>
        <family val="2"/>
        <scheme val="minor"/>
      </rPr>
      <t xml:space="preserve">o processo de gerenciamento da central de serviços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</si>
  <si>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i6.1_j</t>
  </si>
  <si>
    <r>
      <t>j.</t>
    </r>
    <r>
      <rPr>
        <sz val="7"/>
        <color theme="1"/>
        <rFont val="Times New Roman"/>
        <family val="1"/>
      </rPr>
      <t xml:space="preserve">    </t>
    </r>
    <r>
      <rPr>
        <sz val="11"/>
        <color theme="1"/>
        <rFont val="Calibri"/>
        <family val="2"/>
        <scheme val="minor"/>
      </rPr>
      <t xml:space="preserve">o processo de gerenciamento de requisições de TIC é formalmente </t>
    </r>
    <r>
      <rPr>
        <u/>
        <sz val="11"/>
        <color theme="1"/>
        <rFont val="Calibri"/>
        <family val="2"/>
        <scheme val="minor"/>
      </rPr>
      <t>instituído</t>
    </r>
    <r>
      <rPr>
        <sz val="11"/>
        <color theme="1"/>
        <rFont val="Calibri"/>
        <family val="2"/>
        <scheme val="minor"/>
      </rPr>
      <t xml:space="preserve"> como norma de cumprimento obrigatório.</t>
    </r>
  </si>
  <si>
    <t>i6.1_k</t>
  </si>
  <si>
    <r>
      <t>k.</t>
    </r>
    <r>
      <rPr>
        <sz val="7"/>
        <color theme="1"/>
        <rFont val="Times New Roman"/>
        <family val="1"/>
      </rPr>
      <t xml:space="preserve">      </t>
    </r>
    <r>
      <rPr>
        <sz val="11"/>
        <color theme="1"/>
        <rFont val="Calibri"/>
        <family val="2"/>
        <scheme val="minor"/>
      </rPr>
      <t xml:space="preserve">o processo de gerenciamento de requisições de TIC é </t>
    </r>
    <r>
      <rPr>
        <u/>
        <sz val="11"/>
        <color theme="1"/>
        <rFont val="Calibri"/>
        <family val="2"/>
        <scheme val="minor"/>
      </rPr>
      <t>executado</t>
    </r>
    <r>
      <rPr>
        <sz val="11"/>
        <color theme="1"/>
        <rFont val="Calibri"/>
        <family val="2"/>
        <scheme val="minor"/>
      </rPr>
      <t xml:space="preserve"> de acordo com o seu ato constitutivo.</t>
    </r>
  </si>
  <si>
    <t>i6.1_l</t>
  </si>
  <si>
    <r>
      <t>l.</t>
    </r>
    <r>
      <rPr>
        <sz val="7"/>
        <color theme="1"/>
        <rFont val="Times New Roman"/>
        <family val="1"/>
      </rPr>
      <t xml:space="preserve">      </t>
    </r>
    <r>
      <rPr>
        <sz val="11"/>
        <color theme="1"/>
        <rFont val="Calibri"/>
        <family val="2"/>
        <scheme val="minor"/>
      </rPr>
      <t xml:space="preserve">o processo de gerenciamento de requisições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</si>
  <si>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i6.1_m</t>
  </si>
  <si>
    <r>
      <t>m.</t>
    </r>
    <r>
      <rPr>
        <sz val="7"/>
        <color theme="1"/>
        <rFont val="Times New Roman"/>
        <family val="1"/>
      </rPr>
      <t xml:space="preserve">    </t>
    </r>
    <r>
      <rPr>
        <sz val="11"/>
        <color theme="1"/>
        <rFont val="Calibri"/>
        <family val="2"/>
        <scheme val="minor"/>
      </rPr>
      <t xml:space="preserve">o processo de gerenciamento de incidentes de TIC é formalmente </t>
    </r>
    <r>
      <rPr>
        <u/>
        <sz val="11"/>
        <color theme="1"/>
        <rFont val="Calibri"/>
        <family val="2"/>
        <scheme val="minor"/>
      </rPr>
      <t>instituído</t>
    </r>
    <r>
      <rPr>
        <sz val="11"/>
        <color theme="1"/>
        <rFont val="Calibri"/>
        <family val="2"/>
        <scheme val="minor"/>
      </rPr>
      <t xml:space="preserve"> como norma de cumprimento obrigatório.</t>
    </r>
  </si>
  <si>
    <t>i6.1_n</t>
  </si>
  <si>
    <r>
      <t>n.</t>
    </r>
    <r>
      <rPr>
        <sz val="7"/>
        <color theme="1"/>
        <rFont val="Times New Roman"/>
        <family val="1"/>
      </rPr>
      <t xml:space="preserve">      </t>
    </r>
    <r>
      <rPr>
        <sz val="11"/>
        <color theme="1"/>
        <rFont val="Calibri"/>
        <family val="2"/>
        <scheme val="minor"/>
      </rPr>
      <t xml:space="preserve">o processo de gerenciamento de incidentes de TIC é </t>
    </r>
    <r>
      <rPr>
        <u/>
        <sz val="11"/>
        <color theme="1"/>
        <rFont val="Calibri"/>
        <family val="2"/>
        <scheme val="minor"/>
      </rPr>
      <t>executado</t>
    </r>
    <r>
      <rPr>
        <sz val="11"/>
        <color theme="1"/>
        <rFont val="Calibri"/>
        <family val="2"/>
        <scheme val="minor"/>
      </rPr>
      <t xml:space="preserve"> de acordo com o seu ato constitutivo.</t>
    </r>
  </si>
  <si>
    <t>i6.1_o</t>
  </si>
  <si>
    <r>
      <t>o.</t>
    </r>
    <r>
      <rPr>
        <sz val="7"/>
        <color theme="1"/>
        <rFont val="Times New Roman"/>
        <family val="1"/>
      </rPr>
      <t xml:space="preserve">  </t>
    </r>
    <r>
      <rPr>
        <sz val="11"/>
        <color theme="1"/>
        <rFont val="Calibri"/>
        <family val="2"/>
        <scheme val="minor"/>
      </rPr>
      <t xml:space="preserve">o processo de gerenciamento de incidentes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</si>
  <si>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i6.1_p</t>
  </si>
  <si>
    <r>
      <t>p.</t>
    </r>
    <r>
      <rPr>
        <sz val="7"/>
        <color theme="1"/>
        <rFont val="Times New Roman"/>
        <family val="1"/>
      </rPr>
      <t xml:space="preserve">    </t>
    </r>
    <r>
      <rPr>
        <sz val="11"/>
        <color theme="1"/>
        <rFont val="Calibri"/>
        <family val="2"/>
        <scheme val="minor"/>
      </rPr>
      <t xml:space="preserve">o processo de gerenciamento de mudanças de TIC é formalmente </t>
    </r>
    <r>
      <rPr>
        <u/>
        <sz val="11"/>
        <color theme="1"/>
        <rFont val="Calibri"/>
        <family val="2"/>
        <scheme val="minor"/>
      </rPr>
      <t>instituído</t>
    </r>
    <r>
      <rPr>
        <sz val="11"/>
        <color theme="1"/>
        <rFont val="Calibri"/>
        <family val="2"/>
        <scheme val="minor"/>
      </rPr>
      <t xml:space="preserve"> como norma de cumprimento obrigatório.</t>
    </r>
  </si>
  <si>
    <t>i6.1_q</t>
  </si>
  <si>
    <r>
      <t>q.</t>
    </r>
    <r>
      <rPr>
        <sz val="7"/>
        <color theme="1"/>
        <rFont val="Times New Roman"/>
        <family val="1"/>
      </rPr>
      <t xml:space="preserve">    </t>
    </r>
    <r>
      <rPr>
        <sz val="11"/>
        <color theme="1"/>
        <rFont val="Calibri"/>
        <family val="2"/>
        <scheme val="minor"/>
      </rPr>
      <t xml:space="preserve">o processo de gerenciamento de mudanças de TIC é </t>
    </r>
    <r>
      <rPr>
        <u/>
        <sz val="11"/>
        <color theme="1"/>
        <rFont val="Calibri"/>
        <family val="2"/>
        <scheme val="minor"/>
      </rPr>
      <t>executado</t>
    </r>
    <r>
      <rPr>
        <sz val="11"/>
        <color theme="1"/>
        <rFont val="Calibri"/>
        <family val="2"/>
        <scheme val="minor"/>
      </rPr>
      <t xml:space="preserve"> de acordo com o seu ato constitutivo.</t>
    </r>
  </si>
  <si>
    <t>i6.1_r</t>
  </si>
  <si>
    <r>
      <t>r.</t>
    </r>
    <r>
      <rPr>
        <sz val="7"/>
        <color theme="1"/>
        <rFont val="Times New Roman"/>
        <family val="1"/>
      </rPr>
      <t xml:space="preserve">    </t>
    </r>
    <r>
      <rPr>
        <sz val="11"/>
        <color theme="1"/>
        <rFont val="Calibri"/>
        <family val="2"/>
        <scheme val="minor"/>
      </rPr>
      <t xml:space="preserve">o processo de gerenciamento de mudanças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</si>
  <si>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i6.1_s</t>
  </si>
  <si>
    <r>
      <t>s.</t>
    </r>
    <r>
      <rPr>
        <sz val="7"/>
        <color theme="1"/>
        <rFont val="Times New Roman"/>
        <family val="1"/>
      </rPr>
      <t xml:space="preserve">    </t>
    </r>
    <r>
      <rPr>
        <sz val="11"/>
        <color theme="1"/>
        <rFont val="Calibri"/>
        <family val="2"/>
        <scheme val="minor"/>
      </rPr>
      <t xml:space="preserve">o processo de gerenciamento de problemas de TIC é formalmente </t>
    </r>
    <r>
      <rPr>
        <u/>
        <sz val="11"/>
        <color theme="1"/>
        <rFont val="Calibri"/>
        <family val="2"/>
        <scheme val="minor"/>
      </rPr>
      <t>instituído</t>
    </r>
    <r>
      <rPr>
        <sz val="11"/>
        <color theme="1"/>
        <rFont val="Calibri"/>
        <family val="2"/>
        <scheme val="minor"/>
      </rPr>
      <t xml:space="preserve"> como norma de cumprimento obrigatório.</t>
    </r>
  </si>
  <si>
    <t>i6.1_t</t>
  </si>
  <si>
    <r>
      <t>t.</t>
    </r>
    <r>
      <rPr>
        <sz val="7"/>
        <color theme="1"/>
        <rFont val="Times New Roman"/>
        <family val="1"/>
      </rPr>
      <t xml:space="preserve">     </t>
    </r>
    <r>
      <rPr>
        <sz val="11"/>
        <color theme="1"/>
        <rFont val="Calibri"/>
        <family val="2"/>
        <scheme val="minor"/>
      </rPr>
      <t xml:space="preserve">o processo de gerenciamento de problemas de TIC é </t>
    </r>
    <r>
      <rPr>
        <u/>
        <sz val="11"/>
        <color theme="1"/>
        <rFont val="Calibri"/>
        <family val="2"/>
        <scheme val="minor"/>
      </rPr>
      <t>executado</t>
    </r>
    <r>
      <rPr>
        <sz val="11"/>
        <color theme="1"/>
        <rFont val="Calibri"/>
        <family val="2"/>
        <scheme val="minor"/>
      </rPr>
      <t xml:space="preserve"> de acordo com o seu ato constitutivo.</t>
    </r>
  </si>
  <si>
    <t>i6.1_u</t>
  </si>
  <si>
    <r>
      <t>u.</t>
    </r>
    <r>
      <rPr>
        <sz val="7"/>
        <color theme="1"/>
        <rFont val="Times New Roman"/>
        <family val="1"/>
      </rPr>
      <t xml:space="preserve">     </t>
    </r>
    <r>
      <rPr>
        <sz val="11"/>
        <color theme="1"/>
        <rFont val="Calibri"/>
        <family val="2"/>
        <scheme val="minor"/>
      </rPr>
      <t xml:space="preserve">o processo de gerenciamento de problemas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</si>
  <si>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i6.1_v</t>
  </si>
  <si>
    <r>
      <t>v.</t>
    </r>
    <r>
      <rPr>
        <sz val="7"/>
        <color theme="1"/>
        <rFont val="Times New Roman"/>
        <family val="1"/>
      </rPr>
      <t xml:space="preserve">     </t>
    </r>
    <r>
      <rPr>
        <sz val="11"/>
        <color theme="1"/>
        <rFont val="Calibri"/>
        <family val="2"/>
        <scheme val="minor"/>
      </rPr>
      <t xml:space="preserve">o processo de gerenciamento de liberação e implantação de TIC é formalmente </t>
    </r>
    <r>
      <rPr>
        <u/>
        <sz val="11"/>
        <color theme="1"/>
        <rFont val="Calibri"/>
        <family val="2"/>
        <scheme val="minor"/>
      </rPr>
      <t>instituído</t>
    </r>
    <r>
      <rPr>
        <sz val="11"/>
        <color theme="1"/>
        <rFont val="Calibri"/>
        <family val="2"/>
        <scheme val="minor"/>
      </rPr>
      <t xml:space="preserve"> como norma de cumprimento obrigatório.</t>
    </r>
  </si>
  <si>
    <t>i6.1_w</t>
  </si>
  <si>
    <r>
      <t>w.</t>
    </r>
    <r>
      <rPr>
        <sz val="7"/>
        <color theme="1"/>
        <rFont val="Times New Roman"/>
        <family val="1"/>
      </rPr>
      <t xml:space="preserve">    </t>
    </r>
    <r>
      <rPr>
        <sz val="11"/>
        <color theme="1"/>
        <rFont val="Calibri"/>
        <family val="2"/>
        <scheme val="minor"/>
      </rPr>
      <t xml:space="preserve">o processo de gerenciamento de liberação e implantação de TIC é </t>
    </r>
    <r>
      <rPr>
        <u/>
        <sz val="11"/>
        <color theme="1"/>
        <rFont val="Calibri"/>
        <family val="2"/>
        <scheme val="minor"/>
      </rPr>
      <t>executado</t>
    </r>
    <r>
      <rPr>
        <sz val="11"/>
        <color theme="1"/>
        <rFont val="Calibri"/>
        <family val="2"/>
        <scheme val="minor"/>
      </rPr>
      <t xml:space="preserve"> de acordo com o seu ato constitutivo.</t>
    </r>
  </si>
  <si>
    <t>i6.1_x</t>
  </si>
  <si>
    <r>
      <t>x.</t>
    </r>
    <r>
      <rPr>
        <sz val="7"/>
        <color theme="1"/>
        <rFont val="Times New Roman"/>
        <family val="1"/>
      </rPr>
      <t xml:space="preserve">    </t>
    </r>
    <r>
      <rPr>
        <sz val="11"/>
        <color theme="1"/>
        <rFont val="Calibri"/>
        <family val="2"/>
        <scheme val="minor"/>
      </rPr>
      <t xml:space="preserve">o processo de gerenciamento de liberação e implantação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</si>
  <si>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i6.1_y</t>
  </si>
  <si>
    <r>
      <t>y.</t>
    </r>
    <r>
      <rPr>
        <sz val="7"/>
        <color theme="1"/>
        <rFont val="Times New Roman"/>
        <family val="1"/>
      </rPr>
      <t xml:space="preserve">  </t>
    </r>
    <r>
      <rPr>
        <sz val="11"/>
        <color theme="1"/>
        <rFont val="Calibri"/>
        <family val="2"/>
        <scheme val="minor"/>
      </rPr>
      <t xml:space="preserve">o processo de gerenciamento de ativos de microinformática, incluindo inventário e configuração, é formalmente </t>
    </r>
    <r>
      <rPr>
        <u/>
        <sz val="11"/>
        <color theme="1"/>
        <rFont val="Calibri"/>
        <family val="2"/>
        <scheme val="minor"/>
      </rPr>
      <t>instituído</t>
    </r>
    <r>
      <rPr>
        <sz val="11"/>
        <color theme="1"/>
        <rFont val="Calibri"/>
        <family val="2"/>
        <scheme val="minor"/>
      </rPr>
      <t xml:space="preserve"> como norma de cumprimento obrigatório.</t>
    </r>
  </si>
  <si>
    <t>i6.1_z</t>
  </si>
  <si>
    <r>
      <t>z.</t>
    </r>
    <r>
      <rPr>
        <sz val="7"/>
        <color theme="1"/>
        <rFont val="Times New Roman"/>
        <family val="1"/>
      </rPr>
      <t xml:space="preserve">    </t>
    </r>
    <r>
      <rPr>
        <sz val="11"/>
        <color theme="1"/>
        <rFont val="Calibri"/>
        <family val="2"/>
        <scheme val="minor"/>
      </rPr>
      <t xml:space="preserve">o processo de gerenciamento de ativos de microinformática, incluindo inventário e configuração, é </t>
    </r>
    <r>
      <rPr>
        <u/>
        <sz val="11"/>
        <color theme="1"/>
        <rFont val="Calibri"/>
        <family val="2"/>
        <scheme val="minor"/>
      </rPr>
      <t>executado</t>
    </r>
    <r>
      <rPr>
        <sz val="11"/>
        <color theme="1"/>
        <rFont val="Calibri"/>
        <family val="2"/>
        <scheme val="minor"/>
      </rPr>
      <t xml:space="preserve"> de acordo com o seu ato constitutivo.</t>
    </r>
  </si>
  <si>
    <t>i6.1_aa</t>
  </si>
  <si>
    <r>
      <t>aa.</t>
    </r>
    <r>
      <rPr>
        <sz val="7"/>
        <color theme="1"/>
        <rFont val="Times New Roman"/>
        <family val="1"/>
      </rPr>
      <t xml:space="preserve">    </t>
    </r>
    <r>
      <rPr>
        <sz val="11"/>
        <color theme="1"/>
        <rFont val="Calibri"/>
        <family val="2"/>
        <scheme val="minor"/>
      </rPr>
      <t xml:space="preserve">o processo de gerenciamento de ativos de microinformática, incluindo inventário e configuração,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</si>
  <si>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Nota T6.1</t>
  </si>
  <si>
    <t>T6.2</t>
  </si>
  <si>
    <t>6.2. Em relação aos processos de gerenciamento de infraestrutura:</t>
  </si>
  <si>
    <t>i6.2_a</t>
  </si>
  <si>
    <r>
      <t>a.</t>
    </r>
    <r>
      <rPr>
        <sz val="7"/>
        <color theme="1"/>
        <rFont val="Times New Roman"/>
        <family val="1"/>
      </rPr>
      <t xml:space="preserve">    </t>
    </r>
    <r>
      <rPr>
        <sz val="11"/>
        <color theme="1"/>
        <rFont val="Calibri"/>
        <family val="2"/>
        <scheme val="minor"/>
      </rPr>
      <t xml:space="preserve">o processo de gerenciamento de disponibilidade de TIC é formalmente </t>
    </r>
    <r>
      <rPr>
        <u/>
        <sz val="11"/>
        <color theme="1"/>
        <rFont val="Calibri"/>
        <family val="2"/>
        <scheme val="minor"/>
      </rPr>
      <t>instituído</t>
    </r>
    <r>
      <rPr>
        <sz val="11"/>
        <color theme="1"/>
        <rFont val="Calibri"/>
        <family val="2"/>
        <scheme val="minor"/>
      </rPr>
      <t xml:space="preserve"> como norma de cumprimento obrigatório.</t>
    </r>
  </si>
  <si>
    <t>i6.2_b</t>
  </si>
  <si>
    <r>
      <t>b.</t>
    </r>
    <r>
      <rPr>
        <sz val="7"/>
        <color theme="1"/>
        <rFont val="Times New Roman"/>
        <family val="1"/>
      </rPr>
      <t xml:space="preserve">    </t>
    </r>
    <r>
      <rPr>
        <sz val="11"/>
        <color theme="1"/>
        <rFont val="Calibri"/>
        <family val="2"/>
        <scheme val="minor"/>
      </rPr>
      <t xml:space="preserve">o processo de gerenciamento de disponibilidade de TIC é </t>
    </r>
    <r>
      <rPr>
        <u/>
        <sz val="11"/>
        <color theme="1"/>
        <rFont val="Calibri"/>
        <family val="2"/>
        <scheme val="minor"/>
      </rPr>
      <t>executado</t>
    </r>
    <r>
      <rPr>
        <sz val="11"/>
        <color theme="1"/>
        <rFont val="Calibri"/>
        <family val="2"/>
        <scheme val="minor"/>
      </rPr>
      <t xml:space="preserve"> de acordo com o seu ato constitutivo.</t>
    </r>
  </si>
  <si>
    <t>i6.2_c</t>
  </si>
  <si>
    <r>
      <t>c.</t>
    </r>
    <r>
      <rPr>
        <sz val="7"/>
        <color theme="1"/>
        <rFont val="Times New Roman"/>
        <family val="1"/>
      </rPr>
      <t xml:space="preserve">     </t>
    </r>
    <r>
      <rPr>
        <sz val="11"/>
        <color theme="1"/>
        <rFont val="Calibri"/>
        <family val="2"/>
        <scheme val="minor"/>
      </rPr>
      <t xml:space="preserve">o processo de gerenciamento de disponibilidade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</si>
  <si>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i6.2_d</t>
  </si>
  <si>
    <r>
      <t>d.</t>
    </r>
    <r>
      <rPr>
        <sz val="7"/>
        <color theme="1"/>
        <rFont val="Times New Roman"/>
        <family val="1"/>
      </rPr>
      <t xml:space="preserve">    </t>
    </r>
    <r>
      <rPr>
        <sz val="11"/>
        <color theme="1"/>
        <rFont val="Calibri"/>
        <family val="2"/>
        <scheme val="minor"/>
      </rPr>
      <t xml:space="preserve">o processo de gerenciamento de capacidade de TIC é formalmente </t>
    </r>
    <r>
      <rPr>
        <u/>
        <sz val="11"/>
        <color theme="1"/>
        <rFont val="Calibri"/>
        <family val="2"/>
        <scheme val="minor"/>
      </rPr>
      <t>instituído</t>
    </r>
    <r>
      <rPr>
        <sz val="11"/>
        <color theme="1"/>
        <rFont val="Calibri"/>
        <family val="2"/>
        <scheme val="minor"/>
      </rPr>
      <t xml:space="preserve"> como norma de cumprimento obrigatório.</t>
    </r>
  </si>
  <si>
    <t>i6.2_e</t>
  </si>
  <si>
    <r>
      <t>e.</t>
    </r>
    <r>
      <rPr>
        <sz val="7"/>
        <color theme="1"/>
        <rFont val="Times New Roman"/>
        <family val="1"/>
      </rPr>
      <t xml:space="preserve">    </t>
    </r>
    <r>
      <rPr>
        <sz val="11"/>
        <color theme="1"/>
        <rFont val="Calibri"/>
        <family val="2"/>
        <scheme val="minor"/>
      </rPr>
      <t xml:space="preserve">o processo de gerenciamento de capacidade de TIC é </t>
    </r>
    <r>
      <rPr>
        <u/>
        <sz val="11"/>
        <color theme="1"/>
        <rFont val="Calibri"/>
        <family val="2"/>
        <scheme val="minor"/>
      </rPr>
      <t>executado</t>
    </r>
    <r>
      <rPr>
        <sz val="11"/>
        <color theme="1"/>
        <rFont val="Calibri"/>
        <family val="2"/>
        <scheme val="minor"/>
      </rPr>
      <t xml:space="preserve"> de acordo com o seu ato constitutivo.</t>
    </r>
  </si>
  <si>
    <t>i6.2_f</t>
  </si>
  <si>
    <r>
      <t>f.</t>
    </r>
    <r>
      <rPr>
        <sz val="7"/>
        <color theme="1"/>
        <rFont val="Times New Roman"/>
        <family val="1"/>
      </rPr>
      <t xml:space="preserve">     </t>
    </r>
    <r>
      <rPr>
        <sz val="11"/>
        <color theme="1"/>
        <rFont val="Calibri"/>
        <family val="2"/>
        <scheme val="minor"/>
      </rPr>
      <t xml:space="preserve">o processo de gerenciamento de capacidade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</si>
  <si>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i6.2_g</t>
  </si>
  <si>
    <r>
      <t>g.</t>
    </r>
    <r>
      <rPr>
        <sz val="7"/>
        <color theme="1"/>
        <rFont val="Times New Roman"/>
        <family val="1"/>
      </rPr>
      <t xml:space="preserve">    </t>
    </r>
    <r>
      <rPr>
        <sz val="11"/>
        <color theme="1"/>
        <rFont val="Calibri"/>
        <family val="2"/>
        <scheme val="minor"/>
      </rPr>
      <t xml:space="preserve">o processo de gerenciamento de ativos de infraestrutura e de telecomunicações, incluindo inventário e configuração, é formalmente </t>
    </r>
    <r>
      <rPr>
        <u/>
        <sz val="11"/>
        <color theme="1"/>
        <rFont val="Calibri"/>
        <family val="2"/>
        <scheme val="minor"/>
      </rPr>
      <t>instituído</t>
    </r>
    <r>
      <rPr>
        <sz val="11"/>
        <color theme="1"/>
        <rFont val="Calibri"/>
        <family val="2"/>
        <scheme val="minor"/>
      </rPr>
      <t xml:space="preserve"> como norma de cumprimento obrigatório.</t>
    </r>
  </si>
  <si>
    <t>i6.2_h</t>
  </si>
  <si>
    <r>
      <t>h.</t>
    </r>
    <r>
      <rPr>
        <sz val="7"/>
        <color theme="1"/>
        <rFont val="Times New Roman"/>
        <family val="1"/>
      </rPr>
      <t xml:space="preserve">    </t>
    </r>
    <r>
      <rPr>
        <sz val="11"/>
        <color theme="1"/>
        <rFont val="Calibri"/>
        <family val="2"/>
        <scheme val="minor"/>
      </rPr>
      <t xml:space="preserve">o processo de gerenciamento de ativos de infraestrutura e de telecomunicações, incluindo inventário e configuração, é </t>
    </r>
    <r>
      <rPr>
        <u/>
        <sz val="11"/>
        <color theme="1"/>
        <rFont val="Calibri"/>
        <family val="2"/>
        <scheme val="minor"/>
      </rPr>
      <t>executado</t>
    </r>
    <r>
      <rPr>
        <sz val="11"/>
        <color theme="1"/>
        <rFont val="Calibri"/>
        <family val="2"/>
        <scheme val="minor"/>
      </rPr>
      <t xml:space="preserve"> de acordo com o seu ato constitutivo.</t>
    </r>
  </si>
  <si>
    <t>i6.2_i</t>
  </si>
  <si>
    <r>
      <t>i.</t>
    </r>
    <r>
      <rPr>
        <sz val="7"/>
        <color theme="1"/>
        <rFont val="Times New Roman"/>
        <family val="1"/>
      </rPr>
      <t xml:space="preserve">      </t>
    </r>
    <r>
      <rPr>
        <sz val="11"/>
        <color theme="1"/>
        <rFont val="Calibri"/>
        <family val="2"/>
        <scheme val="minor"/>
      </rPr>
      <t xml:space="preserve">o processo de gerenciamento de ativos de infraestrutura e de telecomunicações, incluindo inventário e configuração,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</si>
  <si>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i6.2_j</t>
  </si>
  <si>
    <r>
      <t>j.</t>
    </r>
    <r>
      <rPr>
        <sz val="7"/>
        <color theme="1"/>
        <rFont val="Times New Roman"/>
        <family val="1"/>
      </rPr>
      <t xml:space="preserve">      </t>
    </r>
    <r>
      <rPr>
        <sz val="11"/>
        <color theme="1"/>
        <rFont val="Calibri"/>
        <family val="2"/>
        <scheme val="minor"/>
      </rPr>
      <t xml:space="preserve">o processo de monitoramento e de aferição periódica dos acordos de nível de serviços essenciais de TIC para o órgão é formalmente </t>
    </r>
    <r>
      <rPr>
        <u/>
        <sz val="11"/>
        <color theme="1"/>
        <rFont val="Calibri"/>
        <family val="2"/>
        <scheme val="minor"/>
      </rPr>
      <t>instituído</t>
    </r>
    <r>
      <rPr>
        <sz val="11"/>
        <color theme="1"/>
        <rFont val="Calibri"/>
        <family val="2"/>
        <scheme val="minor"/>
      </rPr>
      <t xml:space="preserve"> como norma de cumprimento obrigatório.</t>
    </r>
  </si>
  <si>
    <t>i6.2_k</t>
  </si>
  <si>
    <r>
      <t>k.</t>
    </r>
    <r>
      <rPr>
        <sz val="7"/>
        <color theme="1"/>
        <rFont val="Times New Roman"/>
        <family val="1"/>
      </rPr>
      <t xml:space="preserve">    </t>
    </r>
    <r>
      <rPr>
        <sz val="11"/>
        <color theme="1"/>
        <rFont val="Calibri"/>
        <family val="2"/>
        <scheme val="minor"/>
      </rPr>
      <t xml:space="preserve">o processo de monitoramento e de aferição periódica dos acordos de nível de serviços essenciais de TIC para o órgão é </t>
    </r>
    <r>
      <rPr>
        <u/>
        <sz val="11"/>
        <color theme="1"/>
        <rFont val="Calibri"/>
        <family val="2"/>
        <scheme val="minor"/>
      </rPr>
      <t>executado</t>
    </r>
    <r>
      <rPr>
        <sz val="11"/>
        <color theme="1"/>
        <rFont val="Calibri"/>
        <family val="2"/>
        <scheme val="minor"/>
      </rPr>
      <t xml:space="preserve"> de acordo com o seu ato constitutivo.</t>
    </r>
  </si>
  <si>
    <t>i6.2_l</t>
  </si>
  <si>
    <r>
      <t>l.</t>
    </r>
    <r>
      <rPr>
        <sz val="7"/>
        <color theme="1"/>
        <rFont val="Times New Roman"/>
        <family val="1"/>
      </rPr>
      <t xml:space="preserve">      </t>
    </r>
    <r>
      <rPr>
        <sz val="11"/>
        <color theme="1"/>
        <rFont val="Calibri"/>
        <family val="2"/>
        <scheme val="minor"/>
      </rPr>
      <t xml:space="preserve">o processo de monitoramento e de aferição periódica dos acordos de nível de serviços essenciais de TIC para o órgão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</si>
  <si>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i6.2_m</t>
  </si>
  <si>
    <r>
      <t>m.</t>
    </r>
    <r>
      <rPr>
        <sz val="7"/>
        <color theme="1"/>
        <rFont val="Times New Roman"/>
        <family val="1"/>
      </rPr>
      <t xml:space="preserve">  </t>
    </r>
    <r>
      <rPr>
        <sz val="11"/>
        <color theme="1"/>
        <rFont val="Calibri"/>
        <family val="2"/>
        <scheme val="minor"/>
      </rPr>
      <t xml:space="preserve">o processo de cópias de segurança (backup) e de restauração (restore) de dados é  formalmente </t>
    </r>
    <r>
      <rPr>
        <u/>
        <sz val="11"/>
        <color theme="1"/>
        <rFont val="Calibri"/>
        <family val="2"/>
        <scheme val="minor"/>
      </rPr>
      <t>instituído</t>
    </r>
    <r>
      <rPr>
        <sz val="11"/>
        <color theme="1"/>
        <rFont val="Calibri"/>
        <family val="2"/>
        <scheme val="minor"/>
      </rPr>
      <t xml:space="preserve"> como norma de cumprimento obrigatório.</t>
    </r>
  </si>
  <si>
    <t>i6.2_n</t>
  </si>
  <si>
    <r>
      <t>n.</t>
    </r>
    <r>
      <rPr>
        <sz val="7"/>
        <color theme="1"/>
        <rFont val="Times New Roman"/>
        <family val="1"/>
      </rPr>
      <t xml:space="preserve">    </t>
    </r>
    <r>
      <rPr>
        <sz val="11"/>
        <color theme="1"/>
        <rFont val="Calibri"/>
        <family val="2"/>
        <scheme val="minor"/>
      </rPr>
      <t xml:space="preserve">o processo de cópias de segurança (backup) e de restauração (restore) de dados é </t>
    </r>
    <r>
      <rPr>
        <u/>
        <sz val="11"/>
        <color theme="1"/>
        <rFont val="Calibri"/>
        <family val="2"/>
        <scheme val="minor"/>
      </rPr>
      <t>executado</t>
    </r>
    <r>
      <rPr>
        <sz val="11"/>
        <color theme="1"/>
        <rFont val="Calibri"/>
        <family val="2"/>
        <scheme val="minor"/>
      </rPr>
      <t xml:space="preserve"> de acordo com o seu ato constitutivo.</t>
    </r>
  </si>
  <si>
    <t>i6.2_o</t>
  </si>
  <si>
    <r>
      <t>o.</t>
    </r>
    <r>
      <rPr>
        <sz val="7"/>
        <color theme="1"/>
        <rFont val="Times New Roman"/>
        <family val="1"/>
      </rPr>
      <t xml:space="preserve">    </t>
    </r>
    <r>
      <rPr>
        <sz val="11"/>
        <color theme="1"/>
        <rFont val="Calibri"/>
        <family val="2"/>
        <scheme val="minor"/>
      </rPr>
      <t xml:space="preserve">o processo de cópias de segurança (backup) e de restauração (restore) de dados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</si>
  <si>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Nota T6.2</t>
  </si>
  <si>
    <t xml:space="preserve">Resumo da Dimensão 6 - Dos Serviços de Infraestrutura </t>
  </si>
  <si>
    <t>Dimensão 7 - Dados Gerais (Detalhamento)</t>
  </si>
  <si>
    <t>T7.1</t>
  </si>
  <si>
    <t>7.1. Em relação à Força de Trabalho:</t>
  </si>
  <si>
    <t>i7.1_a</t>
  </si>
  <si>
    <t>a. quantitativo de cargos de TIC do quadro permanente do órgão.</t>
  </si>
  <si>
    <t>i7.1_b</t>
  </si>
  <si>
    <r>
      <t>b.</t>
    </r>
    <r>
      <rPr>
        <sz val="7"/>
        <color theme="1"/>
        <rFont val="Times New Roman"/>
        <family val="1"/>
      </rPr>
      <t xml:space="preserve">  </t>
    </r>
    <r>
      <rPr>
        <sz val="11"/>
        <color theme="1"/>
        <rFont val="Calibri"/>
        <family val="2"/>
        <scheme val="minor"/>
      </rPr>
      <t>quantitativo de cargos necessários de TIC do quadro permanente do órgão, segundo ENTIC-JUD</t>
    </r>
  </si>
  <si>
    <t>i7.1_c</t>
  </si>
  <si>
    <t>c. quantitativo de cargos de TIC ocupados por servidores de TIC no quadro permanente do órgão.</t>
  </si>
  <si>
    <t>i7.1_d</t>
  </si>
  <si>
    <t>d. quantitativo de cargos de TIC vagos do quadro permanente do órgão.</t>
  </si>
  <si>
    <t>Até 500</t>
  </si>
  <si>
    <t>i7.1_e</t>
  </si>
  <si>
    <t>e. quantitativo de cargos de TIC cedidos às outras unidades do quadro permanente do órgão.</t>
  </si>
  <si>
    <t>Entre 501 e 1.500</t>
  </si>
  <si>
    <t>VARIAVEIS MFT</t>
  </si>
  <si>
    <t>MFT_TEMP</t>
  </si>
  <si>
    <t>VARIAVEIS MSQ</t>
  </si>
  <si>
    <t>MSQ_TEMP</t>
  </si>
  <si>
    <t>i7.1_f</t>
  </si>
  <si>
    <t>f. quantitativo de cargos de TIC do órgão cedidos a outros órgãos ou instituições públicas.</t>
  </si>
  <si>
    <t>Entre 1.501 e 3.000</t>
  </si>
  <si>
    <t>i7.1_g</t>
  </si>
  <si>
    <t>g. quantitativo de cargo não TIC do quadro permanente do órgão que atuam na área de TIC.</t>
  </si>
  <si>
    <t>Entre 3.001 e 5.000</t>
  </si>
  <si>
    <t>i7.1_h</t>
  </si>
  <si>
    <t>h. quantitativo de cargos não TIC de outros órgãos ou instituições públicas que atuam na área de TIC.</t>
  </si>
  <si>
    <t>Entre 5.001 e 10.000</t>
  </si>
  <si>
    <t>i7.1_i</t>
  </si>
  <si>
    <t>i. quantitativo de cargos de TIC de outros órgãos ou instituições públicas que atuam na área de TIC.</t>
  </si>
  <si>
    <t>Entre 10.001 e 20.000</t>
  </si>
  <si>
    <t>i7.1_k</t>
  </si>
  <si>
    <t>Entre 20.001 e 40.000</t>
  </si>
  <si>
    <t>i7.1_l</t>
  </si>
  <si>
    <t>l. quantitativo de cargos de TIC de outros órgãos ou instituições públicas que exercem atividade precípua de coordenação e de gerência (chefia) na área de TIC.</t>
  </si>
  <si>
    <t>Acima de 40.000</t>
  </si>
  <si>
    <t>i7.1_m</t>
  </si>
  <si>
    <t>m. quantitativo de cargos não TIC de outros órgãos ou instituições públicas que exercem atividade precípua de coordenação e de gerência (chefia) na área de TIC.</t>
  </si>
  <si>
    <t>i7.1_n</t>
  </si>
  <si>
    <t>n. quantitativo de cargos de TIC do órgão que exercem exclusivamente atividade técnica de desenvolvimento e de sustentação ou manutenção de software na área de TIC.</t>
  </si>
  <si>
    <t>i7.1_o</t>
  </si>
  <si>
    <t>o. quantitativo de cargos de TIC do órgão que exercem exclusivamente atividade técnica de suporte à infraestrutura tecnológica na área de TIC.</t>
  </si>
  <si>
    <t>MFT_CALC</t>
  </si>
  <si>
    <t>MSQ_CALC</t>
  </si>
  <si>
    <t>i7.1_p</t>
  </si>
  <si>
    <t>p. quantitativo de cargos de TIC do órgão que exercem exclusivamente atividade de governança, gestão e planejamento na área de TIC.</t>
  </si>
  <si>
    <t>FTIC_S</t>
  </si>
  <si>
    <t>SQP_S</t>
  </si>
  <si>
    <t>i7.1_q</t>
  </si>
  <si>
    <t>q. quantitativo de cargos não TIC do órgão que exercem exclusivamente atividade técnica na área de TIC.</t>
  </si>
  <si>
    <t>FTIC_F</t>
  </si>
  <si>
    <t>SQP_F</t>
  </si>
  <si>
    <t>i7.1_r</t>
  </si>
  <si>
    <t>r. quantitativo de cargos de TIC de outros órgãos ou instituições públicas que exercem exclusivamente atividade técnica na área de TIC.</t>
  </si>
  <si>
    <t>Nota_7.1</t>
  </si>
  <si>
    <t>i7.1_s</t>
  </si>
  <si>
    <t>s. quantitativo de funcionários prestadores de serviços de TIC sem vínculo com a Administração Pública em cargo/função de livre nomeação.</t>
  </si>
  <si>
    <t>i7.1_t</t>
  </si>
  <si>
    <t>t. quantitativo de funcionários prestadores de serviços de empresas terceirizadas de TIC com contratos de prestação de serviços continuados que desempenham exclusivamente atividade técnica regular no ambiente tecnológico do órgão e mão de obra residente no órgão.</t>
  </si>
  <si>
    <t>i7.1_u</t>
  </si>
  <si>
    <t>u. quantitativo de estagiários lotados na área de TIC.</t>
  </si>
  <si>
    <t>i7.1_v</t>
  </si>
  <si>
    <t>v. Total de usuários de recursos de TIC</t>
  </si>
  <si>
    <t>Nota T7.1</t>
  </si>
  <si>
    <t>* Para os itens 7.1.n/o/p/q/r, não considerar os servidores de TIC que exercem atividade precípua de coordenação e de gerência (chefia) na área de TIC.</t>
  </si>
  <si>
    <t>T7.2</t>
  </si>
  <si>
    <t>7.2. Em relação aos links de comunicação de dados:</t>
  </si>
  <si>
    <t>i7.2_a</t>
  </si>
  <si>
    <r>
      <t>a.</t>
    </r>
    <r>
      <rPr>
        <sz val="7"/>
        <color rgb="FF000000"/>
        <rFont val="Times New Roman"/>
        <family val="1"/>
      </rPr>
      <t xml:space="preserve">     </t>
    </r>
    <r>
      <rPr>
        <sz val="11"/>
        <color rgb="FF000000"/>
        <rFont val="Calibri"/>
        <family val="2"/>
        <scheme val="minor"/>
      </rPr>
      <t>velocidade do link principal de internet.(Em Mega Bytes)</t>
    </r>
  </si>
  <si>
    <t>i7.2_b</t>
  </si>
  <si>
    <r>
      <t>b.</t>
    </r>
    <r>
      <rPr>
        <sz val="7"/>
        <color rgb="FF000000"/>
        <rFont val="Times New Roman"/>
        <family val="1"/>
      </rPr>
      <t xml:space="preserve">     </t>
    </r>
    <r>
      <rPr>
        <sz val="11"/>
        <color rgb="FF000000"/>
        <rFont val="Calibri"/>
        <family val="2"/>
        <scheme val="minor"/>
      </rPr>
      <t>velocidade do link secundário de internet.(EM Megabytes)</t>
    </r>
  </si>
  <si>
    <t>i7.2_c</t>
  </si>
  <si>
    <r>
      <t>c.</t>
    </r>
    <r>
      <rPr>
        <sz val="7"/>
        <color rgb="FF000000"/>
        <rFont val="Times New Roman"/>
        <family val="1"/>
      </rPr>
      <t xml:space="preserve">      </t>
    </r>
    <r>
      <rPr>
        <sz val="11"/>
        <color rgb="FF000000"/>
        <rFont val="Calibri"/>
        <family val="2"/>
        <scheme val="minor"/>
      </rPr>
      <t>velocidade média dos links de comunicação de dados com as unidades judiciárias.(Em megabytes)</t>
    </r>
  </si>
  <si>
    <t>i7.2_d</t>
  </si>
  <si>
    <r>
      <t>d.</t>
    </r>
    <r>
      <rPr>
        <sz val="7"/>
        <color rgb="FF000000"/>
        <rFont val="Times New Roman"/>
        <family val="1"/>
      </rPr>
      <t xml:space="preserve">     </t>
    </r>
    <r>
      <rPr>
        <sz val="11"/>
        <color rgb="FF000000"/>
        <rFont val="Calibri"/>
        <family val="2"/>
        <scheme val="minor"/>
      </rPr>
      <t xml:space="preserve">quantidade de unidades judiciárias sem acesso à internet. </t>
    </r>
  </si>
  <si>
    <t>i7.2_e</t>
  </si>
  <si>
    <r>
      <t>e.</t>
    </r>
    <r>
      <rPr>
        <sz val="7"/>
        <color rgb="FF000000"/>
        <rFont val="Times New Roman"/>
        <family val="1"/>
      </rPr>
      <t xml:space="preserve">     </t>
    </r>
    <r>
      <rPr>
        <sz val="11"/>
        <color rgb="FF000000"/>
        <rFont val="Calibri"/>
        <family val="2"/>
        <scheme val="minor"/>
      </rPr>
      <t>quantidade de unidades judiciárias sem qualquer link de comunicação de dados.</t>
    </r>
  </si>
  <si>
    <t>T7.3</t>
  </si>
  <si>
    <t>7.3. Em relação aos serviços em nuvem (cloud computing):</t>
  </si>
  <si>
    <t>i7.3_a</t>
  </si>
  <si>
    <t>a. há utilização de serviço em nuvem computacional (pública, privada, comunitária e híbrida)?</t>
  </si>
  <si>
    <t>i7.3_b</t>
  </si>
  <si>
    <t>b.  há utilização de Software como um Serviço (Software as a Service - SaaS)?</t>
  </si>
  <si>
    <t>i7.3_c</t>
  </si>
  <si>
    <t>c.  há utilização de Plataforma como um Serviço (Platform as a Service - PaaS)?</t>
  </si>
  <si>
    <t>i7.3_d</t>
  </si>
  <si>
    <t>d.  há utilização de Infraestrutura como um Serviço (Infrastructure as a Service - IaaS)?</t>
  </si>
  <si>
    <t>T7.4</t>
  </si>
  <si>
    <t>7.4. Em relação ao sistema de cópias de segurança (backup):</t>
  </si>
  <si>
    <t>i7.4_a</t>
  </si>
  <si>
    <r>
      <t>a.</t>
    </r>
    <r>
      <rPr>
        <sz val="7"/>
        <color rgb="FF000000"/>
        <rFont val="Times New Roman"/>
        <family val="1"/>
      </rPr>
      <t xml:space="preserve">     </t>
    </r>
    <r>
      <rPr>
        <sz val="11"/>
        <color rgb="FF000000"/>
        <rFont val="Calibri"/>
        <family val="2"/>
        <scheme val="minor"/>
      </rPr>
      <t>é utilizada tecnologia de armazenamento de dados (backup) em fita?</t>
    </r>
  </si>
  <si>
    <t>i7.4_b</t>
  </si>
  <si>
    <r>
      <t>b.</t>
    </r>
    <r>
      <rPr>
        <sz val="7"/>
        <color rgb="FF000000"/>
        <rFont val="Times New Roman"/>
        <family val="1"/>
      </rPr>
      <t xml:space="preserve">     </t>
    </r>
    <r>
      <rPr>
        <sz val="11"/>
        <color rgb="FF000000"/>
        <rFont val="Calibri"/>
        <family val="2"/>
        <scheme val="minor"/>
      </rPr>
      <t>é utilizada tecnologia de armazenamento de dados (backup) em disco?</t>
    </r>
  </si>
  <si>
    <t>i7.4_c</t>
  </si>
  <si>
    <r>
      <t>c.</t>
    </r>
    <r>
      <rPr>
        <sz val="7"/>
        <color rgb="FF000000"/>
        <rFont val="Times New Roman"/>
        <family val="1"/>
      </rPr>
      <t xml:space="preserve">      </t>
    </r>
    <r>
      <rPr>
        <sz val="11"/>
        <color rgb="FF000000"/>
        <rFont val="Calibri"/>
        <family val="2"/>
        <scheme val="minor"/>
      </rPr>
      <t>é utilizada tecnologia de deduplicação de dados?</t>
    </r>
  </si>
  <si>
    <t>i7.4_d</t>
  </si>
  <si>
    <r>
      <t>d.</t>
    </r>
    <r>
      <rPr>
        <sz val="7"/>
        <color rgb="FF000000"/>
        <rFont val="Times New Roman"/>
        <family val="1"/>
      </rPr>
      <t xml:space="preserve">     </t>
    </r>
    <r>
      <rPr>
        <sz val="11"/>
        <color rgb="FF000000"/>
        <rFont val="Calibri"/>
        <family val="2"/>
        <scheme val="minor"/>
      </rPr>
      <t>o armazenamento do backup é feito em ambiente distinto do datacenter principal?</t>
    </r>
  </si>
  <si>
    <t>T7.5</t>
  </si>
  <si>
    <t>7.5. Em relação à execução orçamentária e financeira de TIC do ano de 2019:</t>
  </si>
  <si>
    <t>i7.5_a</t>
  </si>
  <si>
    <r>
      <t>a.</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aprovado (disponibilizado em conta para o exercício)</t>
    </r>
    <r>
      <rPr>
        <sz val="11"/>
        <color theme="1"/>
        <rFont val="Calibri"/>
        <family val="2"/>
        <scheme val="minor"/>
      </rPr>
      <t xml:space="preserve"> para o órgão.</t>
    </r>
  </si>
  <si>
    <t>i7.5_b</t>
  </si>
  <si>
    <r>
      <t>b.</t>
    </r>
    <r>
      <rPr>
        <sz val="7"/>
        <color theme="1"/>
        <rFont val="Times New Roman"/>
        <family val="1"/>
      </rPr>
      <t xml:space="preserve">    </t>
    </r>
    <r>
      <rPr>
        <sz val="11"/>
        <color theme="1"/>
        <rFont val="Calibri"/>
        <family val="2"/>
        <scheme val="minor"/>
      </rPr>
      <t xml:space="preserve">valor total do orçamento de custeio de TIC </t>
    </r>
    <r>
      <rPr>
        <u/>
        <sz val="11"/>
        <color theme="1"/>
        <rFont val="Calibri"/>
        <family val="2"/>
        <scheme val="minor"/>
      </rPr>
      <t>aprovado (disponibilizado em conta para o exercício)</t>
    </r>
    <r>
      <rPr>
        <sz val="11"/>
        <color theme="1"/>
        <rFont val="Calibri"/>
        <family val="2"/>
        <scheme val="minor"/>
      </rPr>
      <t xml:space="preserve"> para o órgão em custeio.</t>
    </r>
  </si>
  <si>
    <t>i7.5_c</t>
  </si>
  <si>
    <r>
      <t>c.</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aprovado</t>
    </r>
    <r>
      <rPr>
        <sz val="11"/>
        <color theme="1"/>
        <rFont val="Calibri"/>
        <family val="2"/>
        <scheme val="minor"/>
      </rPr>
      <t xml:space="preserve"> (disponibilizado em conta para o exercício) para o órgão em investimento.</t>
    </r>
  </si>
  <si>
    <t>i7.5_d</t>
  </si>
  <si>
    <r>
      <t>d.</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em custeio.</t>
    </r>
  </si>
  <si>
    <t>i7.5_e</t>
  </si>
  <si>
    <r>
      <t>e.</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em investimento.</t>
    </r>
  </si>
  <si>
    <t>i7.5_f</t>
  </si>
  <si>
    <r>
      <t>f.</t>
    </r>
    <r>
      <rPr>
        <sz val="7"/>
        <color theme="1"/>
        <rFont val="Times New Roman"/>
        <family val="1"/>
      </rPr>
      <t xml:space="preserve">     </t>
    </r>
    <r>
      <rPr>
        <sz val="11"/>
        <color theme="1"/>
        <rFont val="Calibri"/>
        <family val="2"/>
        <scheme val="minor"/>
      </rPr>
      <t>valor total do orçamento de TIC</t>
    </r>
    <r>
      <rPr>
        <u/>
        <sz val="11"/>
        <color theme="1"/>
        <rFont val="Calibri"/>
        <family val="2"/>
        <scheme val="minor"/>
      </rPr>
      <t xml:space="preserve"> inscrito pelo órgão em restos a pagar</t>
    </r>
    <r>
      <rPr>
        <sz val="11"/>
        <color theme="1"/>
        <rFont val="Calibri"/>
        <family val="2"/>
        <scheme val="minor"/>
      </rPr>
      <t>.</t>
    </r>
  </si>
  <si>
    <t>i7.5_g</t>
  </si>
  <si>
    <t>g. valor total do orçamento de TIC executado (pago) pelo órgão para aquisição de bens de microinformática (Ex. microcomputadores com garantia).</t>
  </si>
  <si>
    <t>i7.5_h</t>
  </si>
  <si>
    <r>
      <t>h.</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aquisição de softwares de microinformática (Ex. softwares de prateleira).</t>
    </r>
  </si>
  <si>
    <t>i7.5_i</t>
  </si>
  <si>
    <r>
      <t>i.</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serviços de suporte à microinformática. (Ex. atendimento 1º e 2º níveis)</t>
    </r>
  </si>
  <si>
    <t>i7.5_j</t>
  </si>
  <si>
    <r>
      <t>j.</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aquisição de bens de infraestrutura tecnológica (Ex. storage com garantia ou suporte técnico).</t>
    </r>
  </si>
  <si>
    <t>i7.5_k</t>
  </si>
  <si>
    <r>
      <t>k.</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softwares para o suporte à infraestrutura tecnológica (Ex. banco de dados).</t>
    </r>
  </si>
  <si>
    <t>i7.5_l</t>
  </si>
  <si>
    <r>
      <t>l.</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serviços pontuais ou continuados, com mão de obra residente ou não, para o suporte à infraestrutura tecnológica (Ex. suporte técnico a banco de dados).</t>
    </r>
  </si>
  <si>
    <t>i7.5_m</t>
  </si>
  <si>
    <r>
      <t>m.</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softwares para o desenvolvimento e a sustentação ou manutenção de soluções de software (Ex. modelagem de dados).</t>
    </r>
  </si>
  <si>
    <t>i7.5_n</t>
  </si>
  <si>
    <r>
      <t>n.</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serviços pontuais ou continuados, com mão de obra residente ou não, para o desenvolvimento e a sustentação ou manutenção de soluções de software (Ex. fábrica de software).</t>
    </r>
  </si>
  <si>
    <t>T7.6</t>
  </si>
  <si>
    <t>7.6. Em relação às aquisições de bens e de contratações de serviços concluídas no ano de 2019:</t>
  </si>
  <si>
    <t>i7.6_a</t>
  </si>
  <si>
    <t>a.    quantitativo de contratos assinados/prorrogados ou notas de empenho emitidas de aquisições de bens e de serviços de TIC.</t>
  </si>
  <si>
    <t>i7.6_b</t>
  </si>
  <si>
    <r>
      <t>b.</t>
    </r>
    <r>
      <rPr>
        <sz val="7"/>
        <color theme="1"/>
        <rFont val="Times New Roman"/>
        <family val="1"/>
      </rPr>
      <t xml:space="preserve">    </t>
    </r>
    <r>
      <rPr>
        <sz val="11"/>
        <color theme="1"/>
        <rFont val="Calibri"/>
        <family val="2"/>
        <scheme val="minor"/>
      </rPr>
      <t xml:space="preserve">quantitativo de contratos </t>
    </r>
    <r>
      <rPr>
        <u/>
        <sz val="11"/>
        <color theme="1"/>
        <rFont val="Calibri"/>
        <family val="2"/>
        <scheme val="minor"/>
      </rPr>
      <t>assinados ou notas de empenho emitidas</t>
    </r>
    <r>
      <rPr>
        <sz val="11"/>
        <color theme="1"/>
        <rFont val="Calibri"/>
        <family val="2"/>
        <scheme val="minor"/>
      </rPr>
      <t xml:space="preserve"> de aquisições de bens de TIC.</t>
    </r>
  </si>
  <si>
    <t>i7.6_c</t>
  </si>
  <si>
    <t>c. quantitativo de contratos assinados/prorrogados para prestação de serviços de TIC.</t>
  </si>
  <si>
    <t>i7.6_d</t>
  </si>
  <si>
    <t>d. quantitativo de contratos assinados/prorrogados de aquisições de bens e de prestação de serviços de TIC realizados por meio de ata de registro de preços promovida pelo próprio órgão – ARP Solitária (informar o(s) objeto(s)).</t>
  </si>
  <si>
    <t>i7.6_e</t>
  </si>
  <si>
    <t>e. quantitativo de contratos assinados/prorrogados de aquisições de bens e de prestação de serviços de TIC realizados por meio de ata de registro de preços promovida pelo próprio órgão e com a participação de outros órgãos ou instituições públicas – ARP Conjunta (informar o(s) objeto(s)).</t>
  </si>
  <si>
    <t>i7.6_f</t>
  </si>
  <si>
    <t>f. quantitativo de contratos assinados/prorrogados de aquisições de bens e de prestação de serviços de TIC realizados por meio de participação em ata de registro de preços promovida por outro órgão ou instituição pública – ARP Conjunta (informar o(s) objeto(s)).</t>
  </si>
  <si>
    <t>i7.6_g</t>
  </si>
  <si>
    <t>g. quantitativo de contratos assinados/prorrogados de aquisições de bens e de prestação de serviços de TIC realizados por meio adesão a ata de registro de preços promovida por outro órgão ou instituições públicas – ARP Carona (informar o(s) objeto(s)).</t>
  </si>
  <si>
    <t>i7.6_h</t>
  </si>
  <si>
    <t>h. quantitativo de contratos assinados/prorrogados de aquisições de bens e de prestação de serviços de TIC realizados por pregão eletrônico.</t>
  </si>
  <si>
    <t>i7.6_i</t>
  </si>
  <si>
    <t>i. quantitativo de contratos assinados/prorrogados de aquisições de bens e de prestação de serviços de TIC realizados por pregão presencial.</t>
  </si>
  <si>
    <t>i7.6_j</t>
  </si>
  <si>
    <t>j. quantitativo de contratos assinados/prorrogados de aquisições de bens e de prestação de serviços de TIC realizados por dispensa de licitação.</t>
  </si>
  <si>
    <t>i7.6_k</t>
  </si>
  <si>
    <t>k. quantitativo de contratos assinados/prorrogados de aquisições de bens e de prestação de serviços de TIC realizados por inelegibilidade de licitação.</t>
  </si>
  <si>
    <t>i7.6_l</t>
  </si>
  <si>
    <t>l. quantitativo de contratos assinados/prorrogados de aquisições de bens e de prestação de serviços de TIC realizados emergencialmente.</t>
  </si>
  <si>
    <t>T7.7</t>
  </si>
  <si>
    <t>7.7. Em relação às aquisições de bens e de contratações de serviços concluídas no ano de 2019 de maior valor:</t>
  </si>
  <si>
    <t>Relacione os 5 (cinco) contratos assinados ou notas de empenho emitidas de maior valor realizados no ano de 2019:</t>
  </si>
  <si>
    <t>Item</t>
  </si>
  <si>
    <t>Contrato nº</t>
  </si>
  <si>
    <t>Objeto (descrição sucinta)</t>
  </si>
  <si>
    <t>Valor  (R$)</t>
  </si>
  <si>
    <t>T7.8</t>
  </si>
  <si>
    <t>7.8. Em relação às dificuldades enfrentadas pela área de TIC:</t>
  </si>
  <si>
    <t xml:space="preserve">Relacione as 5 (cinco) maiores dificuldades enfrentadas pela área de TIC no ano de 2019: </t>
  </si>
  <si>
    <t>Dificuldade (descrição sucinta)</t>
  </si>
  <si>
    <t>Ex. Falta de pessoal.</t>
  </si>
  <si>
    <t>Ex. Falta de planejamento adequado.</t>
  </si>
  <si>
    <t>Ex. Falta de orçamento adequado.</t>
  </si>
  <si>
    <t>Ex. Capacidade de armazenamento de dados.</t>
  </si>
  <si>
    <t xml:space="preserve">Ex. Capacidade de processamento de dados </t>
  </si>
  <si>
    <t>T7.9</t>
  </si>
  <si>
    <t>7.9. Em relação aos sistemas de informação que sustentam a atividade precípua do órgão:</t>
  </si>
  <si>
    <t xml:space="preserve">Tt7.9.a Relacione os sistemas judiciais (sistema de processamento de informações e prática de atos processuais) utilizados atualmente pelo órgão e informe se foram adquiridos ou desenvolvidos interna ou externamente: </t>
  </si>
  <si>
    <t>Perguntas</t>
  </si>
  <si>
    <t>Sistema 1</t>
  </si>
  <si>
    <t>Sistema 3</t>
  </si>
  <si>
    <t xml:space="preserve">Nome do Sistema </t>
  </si>
  <si>
    <t>Adquirido / Desenvolvido</t>
  </si>
  <si>
    <t>Versão Instalada</t>
  </si>
  <si>
    <t>Mês e ano do início da implantação (Ex: Jan/2020)</t>
  </si>
  <si>
    <t>Valor investido para aquisição (em R$)</t>
  </si>
  <si>
    <t>Custo de manutenção anual (em R$)</t>
  </si>
  <si>
    <t>Quantidade de processos em tramitação</t>
  </si>
  <si>
    <t>Quantidade de órgãos julgadores que utilizam o sistema</t>
  </si>
  <si>
    <t xml:space="preserve"> Em relação aos sistemas de informação que sustentam a atividade precípua do órgão:</t>
  </si>
  <si>
    <t>i7.9_b</t>
  </si>
  <si>
    <t>b.  Indicar qual dos sistema acima listado é considerado principal (com manutenção e evolução ativas)</t>
  </si>
  <si>
    <t>Tt7.9.c Em relação aos quantitativos relacionados ao sistema judicial principal</t>
  </si>
  <si>
    <t>Quantitativo de usuários internos</t>
  </si>
  <si>
    <t>Quantitativo de usuários externos (advogados, defensores públicos, etc.)</t>
  </si>
  <si>
    <t>Taxa de satisfação do usuário interno (%) do ano</t>
  </si>
  <si>
    <t>Tt7.9.d Em relação aos quantitativos relacionados ao sistema judicial principal</t>
  </si>
  <si>
    <t>Quantidade de servidores do quadro dedicados ao suporte de operação (suporte negocial, operacional e desenvolvimento)</t>
  </si>
  <si>
    <t>Quantidade de terceirizados dedicados ao suporte de operação (suporte negocial, operacional e desenvolvimento)</t>
  </si>
  <si>
    <t>Tt7.9.e Em relação aos chamados relacionados ao sistema judicial principal</t>
  </si>
  <si>
    <t>Quantidade de chamados abertos (incidentes) no último ano</t>
  </si>
  <si>
    <t>Quantidade de chamados abertos (requisições) para manutenção evolutiva no último ano</t>
  </si>
  <si>
    <t>Tt7.9.f Em relação aos chamados relacionados ao sistema judicial principal</t>
  </si>
  <si>
    <t>Taxa média de disponibilidade de serviços do sistema judicial (%)</t>
  </si>
  <si>
    <t>Quantidade de produtos e serviços entregues ao usuário (beneficiário direto dos produtos e serviços do sistema judicial)</t>
  </si>
  <si>
    <t>T7.10</t>
  </si>
  <si>
    <t>7.10. Em relação aos sistemas de informação que sustentam a atividade administrativa do órgão:</t>
  </si>
  <si>
    <t xml:space="preserve">Relacione os sistemas administrativos utilizados atualmente pelo órgão e informe se foram adiuiridos ou desenvolvidos interna ou externamente: </t>
  </si>
  <si>
    <t>Ex. Gestão de Processos Administrativos</t>
  </si>
  <si>
    <t>Ex. Gestão de Pessoas (Adquirido)</t>
  </si>
  <si>
    <t>Ex. Gestão de Material e Patrimônio (Adquirido)</t>
  </si>
  <si>
    <t>Ex. Gestão de Orçamento e Finanças (Desenvolvido externamente pelo órgão...)</t>
  </si>
  <si>
    <t>Ex. Gestão de Contratos (Desenvolvido internamente pelo órgão)</t>
  </si>
  <si>
    <t>Dimensão 8 - Soluções de videoconferência para atos processuais</t>
  </si>
  <si>
    <t>T8</t>
  </si>
  <si>
    <t>8.1. Solução de videoconferências</t>
  </si>
  <si>
    <t>i8.1_a</t>
  </si>
  <si>
    <t>a.  ao órgão usa a solução de videoconferência disponibilizada pelo CNJ?</t>
  </si>
  <si>
    <t>i81_b</t>
  </si>
  <si>
    <r>
      <t>b.</t>
    </r>
    <r>
      <rPr>
        <sz val="11"/>
        <color theme="1"/>
        <rFont val="Times New Roman"/>
        <family val="1"/>
      </rPr>
      <t>  A solução é usada para todos os atos processuais?</t>
    </r>
  </si>
  <si>
    <t>i8.2._a</t>
  </si>
  <si>
    <t>a.O órgão utiliza outra (s) solução de videoconferência?</t>
  </si>
  <si>
    <t>i8.2_b</t>
  </si>
  <si>
    <t>b.Qual (Quais) outra (outras)?</t>
  </si>
  <si>
    <t>i8.3_a</t>
  </si>
  <si>
    <t>a. O órgão contrata a utilização dessa ferramenta?</t>
  </si>
  <si>
    <t>i8.3_b</t>
  </si>
  <si>
    <t>b.  Qual é o número do contrato estabelecido?</t>
  </si>
  <si>
    <t>i8.3_c</t>
  </si>
  <si>
    <t>c.Qual  é o link para acesso ao extrato publicado do contrato?</t>
  </si>
  <si>
    <t>Resumo do iGovTIC-JUD 2020</t>
  </si>
  <si>
    <t>Dimensão</t>
  </si>
  <si>
    <t>1 - Das Políticas e Planejamento</t>
  </si>
  <si>
    <t>2 - Das Estruturas, Macroprocessos e Processos</t>
  </si>
  <si>
    <t>3 - Das Competências, Desenvolvimento e Desempenho das Pessoas</t>
  </si>
  <si>
    <t>4 - Dos Riscos, Monitoramento e Auditoria – Controle de Gestão</t>
  </si>
  <si>
    <t>5 - Dos Sistemas, Integração e Nivelamento</t>
  </si>
  <si>
    <t xml:space="preserve">6 - Dos Serviços de Infraestrutura </t>
  </si>
  <si>
    <t>7 - Detalhamento</t>
  </si>
  <si>
    <t>Nota do iGovTIC-JUD2020</t>
  </si>
  <si>
    <t>Nível em Governança, Gestão e Infraestrutura de TIC</t>
  </si>
  <si>
    <t>Conclusão</t>
  </si>
  <si>
    <t>Os itens presentes neste levantamento de Governança, Gestão e Infraestrutura de TIC promovido pelo CNJ, contribuem de forma direta ou indireta para melhorias na minha área de TIC.</t>
  </si>
  <si>
    <t>( ) Concordo totalmente</t>
  </si>
  <si>
    <t>( ) Concordo parcialmente</t>
  </si>
  <si>
    <t>( ) Indiferente</t>
  </si>
  <si>
    <t>( ) Discordo parcialmente</t>
  </si>
  <si>
    <t>( ) Discordo totalmente</t>
  </si>
  <si>
    <t>Comentários: registre abaixo seus comentários acerca do presente levantamento, incluindo críticas aos itens formulados (itens mal compreendidos, considerados irrelevantes ou não aplicáveis ao contexto do órgão), alerta para situações especiais não contempladas, ou qualquer outra contribuição que considere pertinente. Tais comentários permitirão análise mais adequada dos dados encaminhados e melhorias para o próximo levantamento.</t>
  </si>
  <si>
    <t>Declaração de Conhecimento</t>
  </si>
  <si>
    <t>( ) Como Dirigente desta área técnica, declaro que as respostas apresentadas neste levantamento e os respectivos índices apurados poderão ser tratados pelo CNJ como informação pública, conforme dispõe os art. 3º da Resolução CNJ Nº 215/2015 e o art. 3º da Lei de Acesso à Informação (Lei nº 12.527/2011).</t>
  </si>
  <si>
    <t xml:space="preserve">( ) Como Dirigente desta área técnica, declaro que as respostas apresentadas neste levantamento referentes aos itens (RELACIONAR) deverão ser tratadas pelo CNJ como informação restrita, secreta ou sigilosa, conforme dispõe os arts. 9º, 24 e 25 da Resolução CNJ Nº 215/2015 e os arts. 22, 23 e 24 da Lei de Acesso à Informação (Lei nº 12.527/2011). Comprometo-me a enviar ofício ao Departamento de Tecnologia da Informação e Comunicação do CNJ, em até cinco dias úteis, com as devidas justificativas que amparam essa decisão, nos termos dos art. 27º da Resolução CNJ Nº 215/2015 e o art. 28 da referida Lei de Acesso à Informação. </t>
  </si>
  <si>
    <t>( ) Como Dirigente desta área técnica, declaro estar de acordo com as respostas apresentadas neste levantamento, as quais refletem a realidade desta área de TIC.</t>
  </si>
  <si>
    <t>Glossário</t>
  </si>
  <si>
    <r>
      <t>1.</t>
    </r>
    <r>
      <rPr>
        <sz val="7"/>
        <color theme="1"/>
        <rFont val="Times New Roman"/>
        <family val="1"/>
      </rPr>
      <t xml:space="preserve">       </t>
    </r>
    <r>
      <rPr>
        <sz val="11"/>
        <color theme="1"/>
        <rFont val="Calibri"/>
        <family val="2"/>
        <scheme val="minor"/>
      </rPr>
      <t xml:space="preserve">Entenda-se por “... </t>
    </r>
    <r>
      <rPr>
        <i/>
        <sz val="11"/>
        <color theme="1"/>
        <rFont val="Calibri"/>
        <family val="2"/>
        <scheme val="minor"/>
      </rPr>
      <t xml:space="preserve">formalmente </t>
    </r>
    <r>
      <rPr>
        <i/>
        <u/>
        <sz val="11"/>
        <color theme="1"/>
        <rFont val="Calibri"/>
        <family val="2"/>
        <scheme val="minor"/>
      </rPr>
      <t>instituído</t>
    </r>
    <r>
      <rPr>
        <sz val="11"/>
        <color theme="1"/>
        <rFont val="Calibri"/>
        <family val="2"/>
        <scheme val="minor"/>
      </rPr>
      <t>” ação efetuada com vistas à formalização daquele instrumento alvo do item do questionário. Essa formalização pode ser materializada:</t>
    </r>
  </si>
  <si>
    <r>
      <t xml:space="preserve">       a.</t>
    </r>
    <r>
      <rPr>
        <sz val="7"/>
        <color theme="1"/>
        <rFont val="Times New Roman"/>
        <family val="1"/>
      </rPr>
      <t xml:space="preserve">       </t>
    </r>
    <r>
      <rPr>
        <sz val="11"/>
        <color theme="1"/>
        <rFont val="Calibri"/>
        <family val="2"/>
        <scheme val="minor"/>
      </rPr>
      <t xml:space="preserve">Pelo Dirigente de TIC mediante comunicado, memorando circular, entre outros documentos congêneres, quando se tratar de assunto </t>
    </r>
    <r>
      <rPr>
        <u/>
        <sz val="11"/>
        <color theme="1"/>
        <rFont val="Calibri"/>
        <family val="2"/>
        <scheme val="minor"/>
      </rPr>
      <t>totalmente</t>
    </r>
    <r>
      <rPr>
        <sz val="11"/>
        <color theme="1"/>
        <rFont val="Calibri"/>
        <family val="2"/>
        <scheme val="minor"/>
      </rPr>
      <t xml:space="preserve"> interno e sob a responsabilidade </t>
    </r>
    <r>
      <rPr>
        <u/>
        <sz val="11"/>
        <color theme="1"/>
        <rFont val="Calibri"/>
        <family val="2"/>
        <scheme val="minor"/>
      </rPr>
      <t>restrita</t>
    </r>
    <r>
      <rPr>
        <sz val="11"/>
        <color theme="1"/>
        <rFont val="Calibri"/>
        <family val="2"/>
        <scheme val="minor"/>
      </rPr>
      <t xml:space="preserve"> da área de TIC, como o estabelecimento de processo de trabalho, planos táticos ou operacionais, normativos internos, etc.</t>
    </r>
  </si>
  <si>
    <r>
      <t xml:space="preserve">       b.</t>
    </r>
    <r>
      <rPr>
        <sz val="7"/>
        <color theme="1"/>
        <rFont val="Times New Roman"/>
        <family val="1"/>
      </rPr>
      <t xml:space="preserve">      </t>
    </r>
    <r>
      <rPr>
        <sz val="11"/>
        <color theme="1"/>
        <rFont val="Calibri"/>
        <family val="2"/>
        <scheme val="minor"/>
      </rPr>
      <t>Pelas instâncias superiores (Presidência, Comitê de Governança, etc), mediante os atos formais (portaria, instrução normativa, etc) do órgão, quando se tratar de assunto que requeira amparo institucional para que, de fato, aquele instrumento tenha efeitos válidos no órgão, como o PETIC, PSI, criação de Comitês, etc.</t>
    </r>
  </si>
  <si>
    <r>
      <t>2.</t>
    </r>
    <r>
      <rPr>
        <sz val="7"/>
        <color theme="1"/>
        <rFont val="Times New Roman"/>
        <family val="1"/>
      </rPr>
      <t xml:space="preserve">       </t>
    </r>
    <r>
      <rPr>
        <sz val="11"/>
        <color theme="1"/>
        <rFont val="Calibri"/>
        <family val="2"/>
        <scheme val="minor"/>
      </rPr>
      <t xml:space="preserve">Entenda-se por “... </t>
    </r>
    <r>
      <rPr>
        <i/>
        <sz val="11"/>
        <color theme="1"/>
        <rFont val="Calibri"/>
        <family val="2"/>
        <scheme val="minor"/>
      </rPr>
      <t>processo</t>
    </r>
    <r>
      <rPr>
        <sz val="11"/>
        <color theme="1"/>
        <rFont val="Calibri"/>
        <family val="2"/>
        <scheme val="minor"/>
      </rPr>
      <t xml:space="preserve">... </t>
    </r>
    <r>
      <rPr>
        <i/>
        <u/>
        <sz val="11"/>
        <color theme="1"/>
        <rFont val="Calibri"/>
        <family val="2"/>
        <scheme val="minor"/>
      </rPr>
      <t>executado</t>
    </r>
    <r>
      <rPr>
        <sz val="11"/>
        <color theme="1"/>
        <rFont val="Calibri"/>
        <family val="2"/>
        <scheme val="minor"/>
      </rPr>
      <t xml:space="preserve">...” ação concebida, institucionalizada e executada de acordo com </t>
    </r>
    <r>
      <rPr>
        <u/>
        <sz val="11"/>
        <color theme="1"/>
        <rFont val="Calibri"/>
        <family val="2"/>
        <scheme val="minor"/>
      </rPr>
      <t>todos</t>
    </r>
    <r>
      <rPr>
        <sz val="11"/>
        <color theme="1"/>
        <rFont val="Calibri"/>
        <family val="2"/>
        <scheme val="minor"/>
      </rPr>
      <t xml:space="preserve"> os seus requisitos originadores.</t>
    </r>
  </si>
  <si>
    <r>
      <t>3.</t>
    </r>
    <r>
      <rPr>
        <sz val="7"/>
        <color theme="1"/>
        <rFont val="Times New Roman"/>
        <family val="1"/>
      </rPr>
      <t xml:space="preserve">       </t>
    </r>
    <r>
      <rPr>
        <sz val="11"/>
        <color theme="1"/>
        <rFont val="Calibri"/>
        <family val="2"/>
        <scheme val="minor"/>
      </rPr>
      <t xml:space="preserve">Entenda-se por “... </t>
    </r>
    <r>
      <rPr>
        <i/>
        <sz val="11"/>
        <color theme="1"/>
        <rFont val="Calibri"/>
        <family val="2"/>
        <scheme val="minor"/>
      </rPr>
      <t>regime de dedicação especial</t>
    </r>
    <r>
      <rPr>
        <sz val="11"/>
        <color theme="1"/>
        <rFont val="Calibri"/>
        <family val="2"/>
        <scheme val="minor"/>
      </rPr>
      <t>...” atividade única, focada e exercida sob responsabilidade de um servidor, no dia a dia, com vistas à coordenação de um macroprocesso ou a gerência de um processo de TIC definidos no art. 12 da ENTIC-JUD. A dedicação à atividade pode ser compartilhada quando um ou mais macroprocesso(s) ou processo(s) forem dependentes ou ligados tecnicamente a outros de mesmo nível. Ex: a coordenação dos macroprocessos de serviços e de infraestrutura; a gerência do processo de incidentes de segurança e de gestão de riscos;</t>
    </r>
  </si>
  <si>
    <r>
      <t>4.</t>
    </r>
    <r>
      <rPr>
        <sz val="7"/>
        <color theme="1"/>
        <rFont val="Times New Roman"/>
        <family val="1"/>
      </rPr>
      <t xml:space="preserve">       </t>
    </r>
    <r>
      <rPr>
        <sz val="11"/>
        <color theme="1"/>
        <rFont val="Calibri"/>
        <family val="2"/>
        <scheme val="minor"/>
      </rPr>
      <t xml:space="preserve">Entenda-se por “... </t>
    </r>
    <r>
      <rPr>
        <i/>
        <sz val="11"/>
        <color theme="1"/>
        <rFont val="Calibri"/>
        <family val="2"/>
        <scheme val="minor"/>
      </rPr>
      <t xml:space="preserve">orçamento de TIC </t>
    </r>
    <r>
      <rPr>
        <i/>
        <u/>
        <sz val="11"/>
        <color theme="1"/>
        <rFont val="Calibri"/>
        <family val="2"/>
        <scheme val="minor"/>
      </rPr>
      <t>aprovado</t>
    </r>
    <r>
      <rPr>
        <i/>
        <sz val="11"/>
        <color theme="1"/>
        <rFont val="Calibri"/>
        <family val="2"/>
        <scheme val="minor"/>
      </rPr>
      <t xml:space="preserve"> para o órgão</t>
    </r>
    <r>
      <rPr>
        <sz val="11"/>
        <color theme="1"/>
        <rFont val="Calibri"/>
        <family val="2"/>
        <scheme val="minor"/>
      </rPr>
      <t>.” o recurso orçamentário definido em Lei (com acréscimos ou revisões) e disponibilizado efetivamente aos ‘cofres’ do órgão para executar as ações de TIC programadas para o período em referência.</t>
    </r>
  </si>
  <si>
    <r>
      <t>5.</t>
    </r>
    <r>
      <rPr>
        <sz val="7"/>
        <color theme="1"/>
        <rFont val="Times New Roman"/>
        <family val="1"/>
      </rPr>
      <t xml:space="preserve">       </t>
    </r>
    <r>
      <rPr>
        <sz val="11"/>
        <color theme="1"/>
        <rFont val="Calibri"/>
        <family val="2"/>
        <scheme val="minor"/>
      </rPr>
      <t>Entenda-se por “...</t>
    </r>
    <r>
      <rPr>
        <i/>
        <sz val="11"/>
        <color theme="1"/>
        <rFont val="Calibri"/>
        <family val="2"/>
        <scheme val="minor"/>
      </rPr>
      <t xml:space="preserve">orçamento de TIC </t>
    </r>
    <r>
      <rPr>
        <i/>
        <u/>
        <sz val="11"/>
        <color theme="1"/>
        <rFont val="Calibri"/>
        <family val="2"/>
        <scheme val="minor"/>
      </rPr>
      <t>executado</t>
    </r>
    <r>
      <rPr>
        <i/>
        <sz val="11"/>
        <color theme="1"/>
        <rFont val="Calibri"/>
        <family val="2"/>
        <scheme val="minor"/>
      </rPr>
      <t xml:space="preserve"> pelo órgão</t>
    </r>
    <r>
      <rPr>
        <sz val="11"/>
        <color theme="1"/>
        <rFont val="Calibri"/>
        <family val="2"/>
        <scheme val="minor"/>
      </rPr>
      <t xml:space="preserve">.” o recurso orçamentário efetivamente </t>
    </r>
    <r>
      <rPr>
        <u/>
        <sz val="11"/>
        <color theme="1"/>
        <rFont val="Calibri"/>
        <family val="2"/>
        <scheme val="minor"/>
      </rPr>
      <t>liquidado</t>
    </r>
    <r>
      <rPr>
        <sz val="11"/>
        <color theme="1"/>
        <rFont val="Calibri"/>
        <family val="2"/>
        <scheme val="minor"/>
      </rPr>
      <t xml:space="preserve"> no período em referência. Os valores inscritos em ‘restos à pagar’ para o exercício financeiro vindouro </t>
    </r>
    <r>
      <rPr>
        <u/>
        <sz val="11"/>
        <color theme="1"/>
        <rFont val="Calibri"/>
        <family val="2"/>
        <scheme val="minor"/>
      </rPr>
      <t>não</t>
    </r>
    <r>
      <rPr>
        <sz val="11"/>
        <color theme="1"/>
        <rFont val="Calibri"/>
        <family val="2"/>
        <scheme val="minor"/>
      </rPr>
      <t xml:space="preserve"> devem ser considerados para efeitos desse cálculo.</t>
    </r>
  </si>
  <si>
    <r>
      <t>6.</t>
    </r>
    <r>
      <rPr>
        <sz val="7"/>
        <color theme="1"/>
        <rFont val="Times New Roman"/>
        <family val="1"/>
      </rPr>
      <t xml:space="preserve">       </t>
    </r>
    <r>
      <rPr>
        <sz val="11"/>
        <color theme="1"/>
        <rFont val="Calibri"/>
        <family val="2"/>
        <scheme val="minor"/>
      </rPr>
      <t>Entenda-se por “</t>
    </r>
    <r>
      <rPr>
        <i/>
        <sz val="11"/>
        <color theme="1"/>
        <rFont val="Calibri"/>
        <family val="2"/>
        <scheme val="minor"/>
      </rPr>
      <t>processo</t>
    </r>
    <r>
      <rPr>
        <sz val="11"/>
        <color theme="1"/>
        <rFont val="Calibri"/>
        <family val="2"/>
        <scheme val="minor"/>
      </rPr>
      <t>” o fluxo desenhado por meio de ferramenta habitual de mercado e seguindo as melhores práticas para a otimização de atividades, que demonstre como é a execução do fluxo e o(s) produto(s) resultantes.</t>
    </r>
  </si>
  <si>
    <r>
      <t>7.</t>
    </r>
    <r>
      <rPr>
        <sz val="7"/>
        <color theme="1"/>
        <rFont val="Times New Roman"/>
        <family val="1"/>
      </rPr>
      <t xml:space="preserve">       </t>
    </r>
    <r>
      <rPr>
        <sz val="11"/>
        <color theme="1"/>
        <rFont val="Calibri"/>
        <family val="2"/>
        <scheme val="minor"/>
      </rPr>
      <t>Entenda-se por “</t>
    </r>
    <r>
      <rPr>
        <i/>
        <sz val="11"/>
        <color theme="1"/>
        <rFont val="Calibri"/>
        <family val="2"/>
        <scheme val="minor"/>
      </rPr>
      <t>servidores de TIC no quadro de permanente do órgão</t>
    </r>
    <r>
      <rPr>
        <sz val="11"/>
        <color theme="1"/>
        <rFont val="Calibri"/>
        <family val="2"/>
        <scheme val="minor"/>
      </rPr>
      <t xml:space="preserve">” a quantidade de cargos (vagas) existentes no órgão cuja especialidade é de Tecnologia da Informação e Comunicação. Demais servidores oriundos de outras especialidades, mesmo exercendo atividades na área de TIC, </t>
    </r>
    <r>
      <rPr>
        <u/>
        <sz val="11"/>
        <color theme="1"/>
        <rFont val="Calibri"/>
        <family val="2"/>
        <scheme val="minor"/>
      </rPr>
      <t>não</t>
    </r>
    <r>
      <rPr>
        <sz val="11"/>
        <color theme="1"/>
        <rFont val="Calibri"/>
        <family val="2"/>
        <scheme val="minor"/>
      </rPr>
      <t xml:space="preserve"> devem ser considerados para efeitos desse cálculo.</t>
    </r>
  </si>
  <si>
    <r>
      <t>8.</t>
    </r>
    <r>
      <rPr>
        <sz val="7"/>
        <color theme="1"/>
        <rFont val="Times New Roman"/>
        <family val="1"/>
      </rPr>
      <t xml:space="preserve">       </t>
    </r>
    <r>
      <rPr>
        <sz val="11"/>
        <color theme="1"/>
        <rFont val="Calibri"/>
        <family val="2"/>
        <scheme val="minor"/>
      </rPr>
      <t>Entenda-se por “</t>
    </r>
    <r>
      <rPr>
        <i/>
        <sz val="11"/>
        <color theme="1"/>
        <rFont val="Calibri"/>
        <family val="2"/>
        <scheme val="minor"/>
      </rPr>
      <t>carreira específica</t>
    </r>
    <r>
      <rPr>
        <sz val="11"/>
        <color theme="1"/>
        <rFont val="Calibri"/>
        <family val="2"/>
        <scheme val="minor"/>
      </rPr>
      <t>” aquela destinada e organizada de forma a propiciar a oportunidade de crescimento na carreira sem mudança do cargo.</t>
    </r>
  </si>
  <si>
    <r>
      <t>9.</t>
    </r>
    <r>
      <rPr>
        <sz val="7"/>
        <color theme="1"/>
        <rFont val="Times New Roman"/>
        <family val="1"/>
      </rPr>
      <t xml:space="preserve">       </t>
    </r>
    <r>
      <rPr>
        <sz val="11"/>
        <color theme="1"/>
        <rFont val="Calibri"/>
        <family val="2"/>
        <scheme val="minor"/>
      </rPr>
      <t>Entenda-se por “</t>
    </r>
    <r>
      <rPr>
        <i/>
        <sz val="11"/>
        <color theme="1"/>
        <rFont val="Calibri"/>
        <family val="2"/>
        <scheme val="minor"/>
      </rPr>
      <t>processo de gerenciamento de contratos</t>
    </r>
    <r>
      <rPr>
        <sz val="11"/>
        <color theme="1"/>
        <rFont val="Calibri"/>
        <family val="2"/>
        <scheme val="minor"/>
      </rPr>
      <t>” o fluxo que demonstre como um contrato de TIC é gerido na unidade em todo o seu ciclo de vida (da assinatura ao encerramento). Devem ser contemplados nesse fluxo os principais procedimentos incluídos em normativos internos do órgão, além daqueles específicos e definidos em Lei e/ou na Resolução CNJ nº 182/2013.</t>
    </r>
  </si>
  <si>
    <r>
      <t>10.</t>
    </r>
    <r>
      <rPr>
        <sz val="7"/>
        <color rgb="FF1F497D"/>
        <rFont val="Times New Roman"/>
        <family val="1"/>
      </rPr>
      <t xml:space="preserve">   </t>
    </r>
    <r>
      <rPr>
        <sz val="11"/>
        <color theme="1"/>
        <rFont val="Calibri"/>
        <family val="2"/>
        <scheme val="minor"/>
      </rPr>
      <t xml:space="preserve">Entenda-se por “desduplicação de </t>
    </r>
    <r>
      <rPr>
        <sz val="11"/>
        <color rgb="FF000000"/>
        <rFont val="Calibri"/>
        <family val="2"/>
        <scheme val="minor"/>
      </rPr>
      <t>dados” a técnica especializada de compressão de dados utilizada para eliminar a duplicação de cópias de dados repetidos.</t>
    </r>
  </si>
  <si>
    <t xml:space="preserve">11. entenda-se por "atividade" o termo genérico utilizado para expressar operações, ações ou transações que uma organização, pessoa ou entidade realiza com vistas ao alcance de objetivos determinados, refletindo os fluxos de trabalho cotidianos que formam os processos de trabalho. </t>
  </si>
  <si>
    <t xml:space="preserve">12. entenda-se por "software" ou "sistemas de informação" o serviço ou a solução de TI provido pela TI, tais como: sistemas informatizado, aplicativos de TI e infraestrutura de TI, incluindo suporte para sua utilização (por exemplo, "service desk" e fornecimento e manutenção de equipamentos). </t>
  </si>
  <si>
    <t xml:space="preserve">13. entenda-se por "processo de software"o processo de trabalho usado por uma organização na produção/aquisição de software e na gestão de seu ciclo de vida. Inclui atividades realizadas nas fases de definição, desenvolvimento, operação e retirada do software. </t>
  </si>
  <si>
    <r>
      <t>14.</t>
    </r>
    <r>
      <rPr>
        <sz val="7"/>
        <color theme="1"/>
        <rFont val="Times New Roman"/>
        <family val="1"/>
      </rPr>
      <t xml:space="preserve">   </t>
    </r>
    <r>
      <rPr>
        <sz val="11"/>
        <color theme="1"/>
        <rFont val="Calibri"/>
        <family val="2"/>
        <scheme val="minor"/>
      </rPr>
      <t>Para aferição do “</t>
    </r>
    <r>
      <rPr>
        <i/>
        <sz val="11"/>
        <color theme="1"/>
        <rFont val="Calibri"/>
        <family val="2"/>
        <scheme val="minor"/>
      </rPr>
      <t>quantitativo total de usuários de recursos de TIC, segundo a ENTIC-JUD</t>
    </r>
    <r>
      <rPr>
        <b/>
        <i/>
        <sz val="11"/>
        <color theme="1"/>
        <rFont val="Calibri"/>
        <family val="2"/>
        <scheme val="minor"/>
      </rPr>
      <t xml:space="preserve">”, </t>
    </r>
    <r>
      <rPr>
        <sz val="11"/>
        <color theme="1"/>
        <rFont val="Calibri"/>
        <family val="2"/>
        <scheme val="minor"/>
      </rPr>
      <t>devem ser considerados os quantitativos de usuários internos e externos de recursos de TIC, que tenham efetuado nos últimos 2 (dois) anos uso dos recursos de TIC disponibilizados, conforme fórmula abaixo extraída do Anexo da Resolução CNJ nº 211/2015:</t>
    </r>
  </si>
  <si>
    <t>TURTic = TUInt + (TUExt * 0,10)</t>
  </si>
  <si>
    <t>TURTic: Total de Usuários de Recursos de TIC</t>
  </si>
  <si>
    <t>TUInt: Total de usuários internos que fazem uso dos recursos de TIC</t>
  </si>
  <si>
    <t>TUExt: Total de advogados, defensores ou procuradores registrados nas bases de dados de cada Tribunal.</t>
  </si>
  <si>
    <r>
      <t>15.</t>
    </r>
    <r>
      <rPr>
        <sz val="7"/>
        <color theme="1"/>
        <rFont val="Times New Roman"/>
        <family val="1"/>
      </rPr>
      <t xml:space="preserve">   </t>
    </r>
    <r>
      <rPr>
        <sz val="11"/>
        <color theme="1"/>
        <rFont val="Calibri"/>
        <family val="2"/>
        <scheme val="minor"/>
      </rPr>
      <t>Para aferição do item “</t>
    </r>
    <r>
      <rPr>
        <i/>
        <sz val="11"/>
        <color theme="1"/>
        <rFont val="Calibri"/>
        <family val="2"/>
        <scheme val="minor"/>
      </rPr>
      <t>quantitativo de cargos necessários de servidores de TIC no quadro permanente do órgão, segundo a ENTIC-JUD</t>
    </r>
    <r>
      <rPr>
        <sz val="11"/>
        <color theme="1"/>
        <rFont val="Calibri"/>
        <family val="2"/>
        <scheme val="minor"/>
      </rPr>
      <t>.” Devem ser considerados o quantitativo mínimo necessário de servidores de TIC do quadro permanente do órgão, conforme quadro contido no Anexo da Resolução CNJ nº 211/2015 – ENTIC-JUD, e de acordo com a faixa estabelecida pelo TURTic apurado:</t>
    </r>
  </si>
  <si>
    <t>TOTAL DE USUÁRIOS DE RECURSOS DE TIC</t>
  </si>
  <si>
    <t>MÍNIMO DA FORÇA DE TRABALHO DE TIC (EFETIVOS, COMISSIONADOS E TERCEIRIZADOS)</t>
  </si>
  <si>
    <t>MÍNIMO NECESSÁRIO DE SERVIDORES DE TIC DO QUADRO PERMANENTE</t>
  </si>
  <si>
    <t>4,00% + 15</t>
  </si>
  <si>
    <t>2,60% + 9,75</t>
  </si>
  <si>
    <t>3,00% + 30</t>
  </si>
  <si>
    <t>1,95% + 19,5</t>
  </si>
  <si>
    <t>1,50% + 75</t>
  </si>
  <si>
    <t>0,975% + 48,75</t>
  </si>
  <si>
    <t>1,00% + 100</t>
  </si>
  <si>
    <t>0,65% + 65</t>
  </si>
  <si>
    <t>0,50% + 150</t>
  </si>
  <si>
    <t>0,325% + 97,5</t>
  </si>
  <si>
    <t>0,25% + 200</t>
  </si>
  <si>
    <t>0,1625% + 130</t>
  </si>
  <si>
    <t>0,10% + 260</t>
  </si>
  <si>
    <t>0,065% + 169</t>
  </si>
  <si>
    <t>Escala de resposta</t>
  </si>
  <si>
    <t>Classificação</t>
  </si>
  <si>
    <t>Escolha</t>
  </si>
  <si>
    <t>Sim</t>
  </si>
  <si>
    <t>Não</t>
  </si>
  <si>
    <t>i7.1_j</t>
  </si>
  <si>
    <t>j. quantitativo de cargos de TIC do órgão que exercem atividade precípua de coordenação e de gerência (chefia) na área de TIC.</t>
  </si>
  <si>
    <t>k. quantitativo de cargos de não TIC do órgão que exercem atividade precípua de coordenação e de gerência (chefia) na área de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</si>
</sst>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R$&quot;\ * #,##0.00_-;\-&quot;R$&quot;\ * #,##0.00_-;_-&quot;R$&quot;\ * &quot;-&quot;??_-;_-@_-"/>
    <numFmt numFmtId="43" formatCode="_-* #,##0.00_-;\-* #,##0.00_-;_-* &quot;-&quot;??_-;_-@_-"/>
    <numFmt numFmtId="164" formatCode="_-* #,##0.000_-;\-* #,##0.000_-;_-* &quot;-&quot;???_-;_-@_-"/>
    <numFmt numFmtId="165" formatCode="0.000"/>
    <numFmt numFmtId="166" formatCode="0.00000"/>
  </numFmts>
  <fonts count="42">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rgb="FFFF000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2"/>
      <color theme="1"/>
      <name val="Calibri"/>
      <family val="2"/>
      <scheme val="minor"/>
    </font>
    <font>
      <sz val="10"/>
      <name val="Calibri"/>
      <family val="2"/>
      <scheme val="minor"/>
    </font>
    <font>
      <b/>
      <sz val="12"/>
      <color theme="1"/>
      <name val="Calibri"/>
      <family val="2"/>
      <scheme val="minor"/>
    </font>
    <font>
      <b/>
      <sz val="12"/>
      <color theme="0"/>
      <name val="Calibri"/>
      <family val="2"/>
      <scheme val="minor"/>
    </font>
    <font>
      <sz val="10"/>
      <color theme="0"/>
      <name val="Calibri"/>
      <family val="2"/>
      <scheme val="minor"/>
    </font>
    <font>
      <b/>
      <sz val="14"/>
      <name val="Calibri"/>
      <family val="2"/>
      <scheme val="minor"/>
    </font>
    <font>
      <b/>
      <sz val="12"/>
      <color theme="4" tint="-0.249977111117893"/>
      <name val="Calibri"/>
      <family val="2"/>
      <scheme val="minor"/>
    </font>
    <font>
      <sz val="12"/>
      <color theme="4" tint="-0.249977111117893"/>
      <name val="Calibri"/>
      <family val="2"/>
      <scheme val="minor"/>
    </font>
    <font>
      <sz val="7"/>
      <color theme="1"/>
      <name val="Times New Roman"/>
      <family val="1"/>
    </font>
    <font>
      <u/>
      <sz val="11"/>
      <color theme="1"/>
      <name val="Calibri"/>
      <family val="2"/>
      <scheme val="minor"/>
    </font>
    <font>
      <strike/>
      <sz val="11"/>
      <color rgb="FFFF0000"/>
      <name val="Calibri"/>
      <family val="2"/>
      <scheme val="minor"/>
    </font>
    <font>
      <sz val="11"/>
      <color rgb="FF000000"/>
      <name val="Calibri"/>
      <family val="2"/>
      <scheme val="minor"/>
    </font>
    <font>
      <sz val="7"/>
      <color rgb="FF000000"/>
      <name val="Times New Roman"/>
      <family val="1"/>
    </font>
    <font>
      <u/>
      <sz val="11"/>
      <color rgb="FF000000"/>
      <name val="Calibri"/>
      <family val="2"/>
      <scheme val="minor"/>
    </font>
    <font>
      <i/>
      <sz val="11"/>
      <color rgb="FF000000"/>
      <name val="Calibri"/>
      <family val="2"/>
      <scheme val="minor"/>
    </font>
    <font>
      <i/>
      <sz val="10"/>
      <color theme="1"/>
      <name val="Arial Narrow"/>
      <family val="2"/>
    </font>
    <font>
      <b/>
      <sz val="11"/>
      <color theme="0"/>
      <name val="Calibri"/>
      <family val="2"/>
      <scheme val="minor"/>
    </font>
    <font>
      <b/>
      <sz val="11"/>
      <color rgb="FFFF0000"/>
      <name val="Calibri"/>
      <family val="2"/>
      <scheme val="minor"/>
    </font>
    <font>
      <b/>
      <sz val="25"/>
      <color theme="1"/>
      <name val="Calibri"/>
      <family val="2"/>
      <scheme val="minor"/>
    </font>
    <font>
      <b/>
      <sz val="11"/>
      <name val="Calibri"/>
      <family val="2"/>
      <scheme val="minor"/>
    </font>
    <font>
      <sz val="11"/>
      <name val="Calibri"/>
      <family val="2"/>
      <scheme val="minor"/>
    </font>
    <font>
      <b/>
      <sz val="10"/>
      <color theme="4" tint="-0.249977111117893"/>
      <name val="Calibri"/>
      <family val="2"/>
      <scheme val="minor"/>
    </font>
    <font>
      <sz val="11"/>
      <color rgb="FFFF0000"/>
      <name val="Calibri"/>
      <family val="2"/>
      <scheme val="minor"/>
    </font>
    <font>
      <sz val="10.5"/>
      <color rgb="FF333333"/>
      <name val="Arial"/>
      <family val="2"/>
    </font>
    <font>
      <i/>
      <sz val="11"/>
      <color theme="1"/>
      <name val="Calibri"/>
      <family val="2"/>
      <scheme val="minor"/>
    </font>
    <font>
      <i/>
      <u/>
      <sz val="11"/>
      <color theme="1"/>
      <name val="Calibri"/>
      <family val="2"/>
      <scheme val="minor"/>
    </font>
    <font>
      <sz val="7"/>
      <color rgb="FF1F497D"/>
      <name val="Times New Roman"/>
      <family val="1"/>
    </font>
    <font>
      <b/>
      <i/>
      <sz val="11"/>
      <color theme="1"/>
      <name val="Calibri"/>
      <family val="2"/>
      <scheme val="minor"/>
    </font>
    <font>
      <sz val="10.5"/>
      <color rgb="FF333333"/>
      <name val="Helvetica Neue"/>
    </font>
    <font>
      <b/>
      <sz val="13"/>
      <color rgb="FF171717"/>
      <name val="Arial"/>
      <family val="2"/>
    </font>
    <font>
      <b/>
      <sz val="13"/>
      <color rgb="FF171717"/>
      <name val="Inherit"/>
    </font>
    <font>
      <b/>
      <sz val="11"/>
      <color rgb="FF171717"/>
      <name val="Calibri"/>
      <family val="2"/>
      <scheme val="minor"/>
    </font>
    <font>
      <sz val="11"/>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55">
    <xf numFmtId="0" fontId="0" fillId="0" borderId="0" xfId="0"/>
    <xf numFmtId="0" fontId="3" fillId="2" borderId="0" xfId="0" applyFont="1" applyFill="1" applyBorder="1" applyAlignment="1" applyProtection="1">
      <alignment vertical="center"/>
      <protection locked="0"/>
    </xf>
    <xf numFmtId="0" fontId="0" fillId="2" borderId="0" xfId="0" applyFill="1" applyBorder="1" applyAlignment="1" applyProtection="1">
      <alignment vertical="top"/>
      <protection locked="0"/>
    </xf>
    <xf numFmtId="0" fontId="0" fillId="2" borderId="0" xfId="0" applyFont="1" applyFill="1" applyBorder="1" applyAlignment="1" applyProtection="1">
      <alignment vertical="top"/>
      <protection locked="0"/>
    </xf>
    <xf numFmtId="49" fontId="4" fillId="3" borderId="1" xfId="0" applyNumberFormat="1"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protection locked="0"/>
    </xf>
    <xf numFmtId="0" fontId="3" fillId="0" borderId="1" xfId="0" applyFont="1" applyBorder="1" applyAlignment="1" applyProtection="1">
      <alignment vertical="center"/>
      <protection locked="0"/>
    </xf>
    <xf numFmtId="2" fontId="5" fillId="2" borderId="0" xfId="2" applyNumberFormat="1" applyFont="1" applyFill="1" applyBorder="1" applyAlignment="1" applyProtection="1">
      <alignment horizontal="center" vertical="center"/>
      <protection locked="0"/>
    </xf>
    <xf numFmtId="0" fontId="4" fillId="3" borderId="1" xfId="0" applyFont="1" applyFill="1" applyBorder="1" applyAlignment="1" applyProtection="1">
      <alignment vertical="center"/>
      <protection locked="0"/>
    </xf>
    <xf numFmtId="49" fontId="3" fillId="2" borderId="0" xfId="0" applyNumberFormat="1" applyFont="1" applyFill="1" applyBorder="1" applyAlignment="1" applyProtection="1">
      <alignment vertical="center" wrapText="1"/>
      <protection locked="0"/>
    </xf>
    <xf numFmtId="49" fontId="5" fillId="2" borderId="0" xfId="0" applyNumberFormat="1" applyFont="1" applyFill="1" applyBorder="1" applyAlignment="1" applyProtection="1">
      <alignment horizontal="center" vertical="center" wrapText="1"/>
      <protection locked="0"/>
    </xf>
    <xf numFmtId="0" fontId="0" fillId="2" borderId="0" xfId="0" applyFill="1" applyBorder="1" applyAlignment="1" applyProtection="1">
      <alignment vertical="center"/>
      <protection locked="0"/>
    </xf>
    <xf numFmtId="2" fontId="5" fillId="0" borderId="1" xfId="0" applyNumberFormat="1" applyFont="1" applyBorder="1" applyAlignment="1" applyProtection="1">
      <alignment horizontal="center" vertical="center"/>
    </xf>
    <xf numFmtId="2" fontId="5" fillId="2" borderId="1" xfId="2" applyNumberFormat="1" applyFont="1" applyFill="1" applyBorder="1" applyAlignment="1" applyProtection="1">
      <alignment horizontal="center" vertical="center"/>
    </xf>
    <xf numFmtId="2" fontId="7" fillId="4" borderId="1" xfId="2" applyNumberFormat="1" applyFont="1" applyFill="1" applyBorder="1" applyAlignment="1" applyProtection="1">
      <alignment horizontal="center" vertical="center"/>
    </xf>
    <xf numFmtId="49" fontId="4" fillId="3" borderId="7" xfId="0" applyNumberFormat="1" applyFont="1" applyFill="1" applyBorder="1" applyAlignment="1" applyProtection="1">
      <alignment vertical="center" wrapText="1"/>
      <protection locked="0"/>
    </xf>
    <xf numFmtId="0" fontId="9" fillId="0" borderId="0" xfId="0" applyFont="1"/>
    <xf numFmtId="0" fontId="3" fillId="0" borderId="8" xfId="0" applyFont="1" applyBorder="1" applyAlignment="1" applyProtection="1">
      <alignment vertical="center"/>
      <protection locked="0"/>
    </xf>
    <xf numFmtId="0" fontId="4" fillId="3" borderId="3" xfId="0" applyFont="1" applyFill="1" applyBorder="1" applyAlignment="1" applyProtection="1">
      <alignment vertical="center"/>
      <protection locked="0"/>
    </xf>
    <xf numFmtId="0" fontId="3" fillId="0" borderId="6" xfId="0" applyFont="1" applyBorder="1" applyAlignment="1" applyProtection="1">
      <alignment vertical="center"/>
      <protection locked="0"/>
    </xf>
    <xf numFmtId="0" fontId="3" fillId="2" borderId="10" xfId="0" applyFont="1" applyFill="1" applyBorder="1" applyAlignment="1" applyProtection="1">
      <alignment vertical="center"/>
      <protection locked="0"/>
    </xf>
    <xf numFmtId="0" fontId="0" fillId="2" borderId="13" xfId="0" applyFill="1" applyBorder="1" applyAlignment="1" applyProtection="1">
      <alignment vertical="top"/>
      <protection locked="0"/>
    </xf>
    <xf numFmtId="0" fontId="0" fillId="2" borderId="13" xfId="0" applyFill="1" applyBorder="1" applyAlignment="1" applyProtection="1">
      <alignment horizontal="center" vertical="top"/>
      <protection locked="0"/>
    </xf>
    <xf numFmtId="0" fontId="0" fillId="2" borderId="16" xfId="0" applyFill="1" applyBorder="1" applyAlignment="1" applyProtection="1">
      <alignment horizontal="center" vertical="top"/>
      <protection locked="0"/>
    </xf>
    <xf numFmtId="0" fontId="0" fillId="2" borderId="17" xfId="0"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18" xfId="0"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13" fillId="2" borderId="10" xfId="0" applyFont="1" applyFill="1" applyBorder="1" applyAlignment="1" applyProtection="1">
      <alignment vertical="center"/>
      <protection locked="0"/>
    </xf>
    <xf numFmtId="49" fontId="13" fillId="2" borderId="0" xfId="0" applyNumberFormat="1" applyFont="1" applyFill="1" applyBorder="1" applyAlignment="1" applyProtection="1">
      <alignment vertical="center" wrapText="1"/>
      <protection locked="0"/>
    </xf>
    <xf numFmtId="0" fontId="13" fillId="2" borderId="0" xfId="0" applyFont="1" applyFill="1" applyBorder="1" applyAlignment="1" applyProtection="1">
      <alignment vertical="center"/>
      <protection locked="0"/>
    </xf>
    <xf numFmtId="0" fontId="0" fillId="2" borderId="23" xfId="0" applyFill="1" applyBorder="1" applyAlignment="1" applyProtection="1">
      <alignment vertical="top"/>
      <protection locked="0"/>
    </xf>
    <xf numFmtId="0" fontId="2" fillId="2" borderId="0" xfId="0" applyFont="1" applyFill="1" applyBorder="1" applyAlignment="1" applyProtection="1">
      <alignment vertical="top"/>
    </xf>
    <xf numFmtId="0" fontId="0" fillId="2" borderId="0" xfId="0" applyFill="1" applyBorder="1" applyAlignment="1" applyProtection="1">
      <alignment horizontal="center" vertical="top"/>
    </xf>
    <xf numFmtId="0" fontId="0" fillId="2" borderId="18" xfId="0" applyFill="1" applyBorder="1" applyAlignment="1" applyProtection="1">
      <alignment horizontal="center" vertical="top"/>
    </xf>
    <xf numFmtId="0" fontId="0" fillId="2" borderId="17" xfId="0" applyFill="1" applyBorder="1" applyAlignment="1" applyProtection="1">
      <alignment horizontal="center" vertical="top"/>
    </xf>
    <xf numFmtId="0" fontId="0" fillId="2" borderId="0" xfId="0" applyFill="1" applyBorder="1" applyAlignment="1" applyProtection="1">
      <alignment vertical="top"/>
    </xf>
    <xf numFmtId="2" fontId="5" fillId="0" borderId="1" xfId="0" applyNumberFormat="1" applyFont="1" applyBorder="1" applyAlignment="1" applyProtection="1">
      <alignment horizontal="center" vertical="center" wrapText="1"/>
    </xf>
    <xf numFmtId="0" fontId="5" fillId="2" borderId="0" xfId="0" applyFont="1" applyFill="1" applyBorder="1" applyAlignment="1" applyProtection="1">
      <alignment vertical="top"/>
    </xf>
    <xf numFmtId="2" fontId="5" fillId="2" borderId="1" xfId="2" applyNumberFormat="1" applyFont="1" applyFill="1" applyBorder="1" applyAlignment="1" applyProtection="1">
      <alignment horizontal="center" vertical="top"/>
    </xf>
    <xf numFmtId="2" fontId="5" fillId="2" borderId="1" xfId="2" applyNumberFormat="1" applyFont="1" applyFill="1" applyBorder="1" applyAlignment="1" applyProtection="1">
      <alignment horizontal="center" vertical="center" wrapText="1"/>
    </xf>
    <xf numFmtId="2" fontId="7" fillId="4" borderId="1" xfId="0" applyNumberFormat="1" applyFont="1" applyFill="1" applyBorder="1" applyAlignment="1" applyProtection="1">
      <alignment horizontal="right" vertical="center"/>
    </xf>
    <xf numFmtId="0" fontId="1" fillId="0" borderId="1" xfId="0" applyFont="1" applyBorder="1" applyAlignment="1">
      <alignment horizontal="justify" vertical="center" wrapText="1"/>
    </xf>
    <xf numFmtId="0" fontId="20" fillId="0" borderId="1" xfId="0" applyFont="1" applyBorder="1" applyAlignment="1">
      <alignment horizontal="justify" vertical="center" wrapText="1"/>
    </xf>
    <xf numFmtId="2" fontId="5" fillId="2" borderId="0" xfId="2" applyNumberFormat="1" applyFont="1" applyFill="1" applyBorder="1" applyAlignment="1" applyProtection="1">
      <alignment horizontal="center" vertical="center"/>
    </xf>
    <xf numFmtId="2" fontId="5" fillId="2" borderId="7" xfId="2" applyNumberFormat="1" applyFont="1" applyFill="1" applyBorder="1" applyAlignment="1" applyProtection="1">
      <alignment horizontal="center" vertical="center"/>
    </xf>
    <xf numFmtId="2" fontId="5" fillId="2" borderId="7" xfId="2" applyNumberFormat="1" applyFont="1" applyFill="1" applyBorder="1" applyAlignment="1" applyProtection="1">
      <alignment horizontal="center" vertical="center" wrapText="1"/>
    </xf>
    <xf numFmtId="2" fontId="5" fillId="2" borderId="7" xfId="2" applyNumberFormat="1" applyFont="1" applyFill="1" applyBorder="1" applyAlignment="1" applyProtection="1">
      <alignment horizontal="center" vertical="top"/>
    </xf>
    <xf numFmtId="2" fontId="5" fillId="2" borderId="5" xfId="2"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protection locked="0"/>
    </xf>
    <xf numFmtId="1" fontId="3" fillId="0" borderId="2" xfId="2"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49" fontId="5" fillId="0" borderId="0" xfId="0" applyNumberFormat="1" applyFont="1" applyBorder="1" applyAlignment="1" applyProtection="1">
      <alignment horizontal="center" vertical="center" wrapText="1"/>
      <protection locked="0"/>
    </xf>
    <xf numFmtId="0" fontId="0" fillId="0" borderId="25" xfId="0" applyBorder="1" applyAlignment="1" applyProtection="1">
      <alignment vertical="center"/>
      <protection locked="0"/>
    </xf>
    <xf numFmtId="49" fontId="5" fillId="0" borderId="25" xfId="0" applyNumberFormat="1" applyFont="1" applyBorder="1" applyAlignment="1" applyProtection="1">
      <alignment horizontal="center" vertical="center" wrapText="1"/>
      <protection locked="0"/>
    </xf>
    <xf numFmtId="1" fontId="3" fillId="0" borderId="1" xfId="2" applyNumberFormat="1" applyFont="1" applyBorder="1" applyAlignment="1" applyProtection="1">
      <alignment horizontal="center" vertical="center"/>
      <protection locked="0"/>
    </xf>
    <xf numFmtId="44" fontId="3" fillId="0" borderId="2" xfId="1" applyFont="1" applyBorder="1" applyAlignment="1" applyProtection="1">
      <alignment horizontal="center" vertical="center"/>
      <protection locked="0"/>
    </xf>
    <xf numFmtId="49" fontId="4" fillId="3" borderId="7"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protection locked="0"/>
    </xf>
    <xf numFmtId="44" fontId="3" fillId="0" borderId="1" xfId="1"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0" fillId="2" borderId="0" xfId="0"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26" fillId="9" borderId="1" xfId="0" applyFont="1" applyFill="1" applyBorder="1" applyAlignment="1" applyProtection="1">
      <alignment horizontal="center" vertical="center"/>
    </xf>
    <xf numFmtId="0" fontId="11" fillId="5" borderId="1" xfId="0" applyFont="1" applyFill="1" applyBorder="1" applyAlignment="1" applyProtection="1">
      <alignment horizontal="center" vertical="center" wrapText="1"/>
      <protection locked="0"/>
    </xf>
    <xf numFmtId="0" fontId="11" fillId="0" borderId="1" xfId="0" applyFont="1" applyBorder="1" applyAlignment="1">
      <alignment horizontal="left"/>
    </xf>
    <xf numFmtId="0" fontId="0" fillId="2" borderId="1" xfId="0" applyFill="1" applyBorder="1" applyAlignment="1" applyProtection="1">
      <alignment vertical="top"/>
    </xf>
    <xf numFmtId="0" fontId="4" fillId="3" borderId="3" xfId="0" applyFont="1" applyFill="1" applyBorder="1" applyAlignment="1" applyProtection="1">
      <alignment vertical="center"/>
    </xf>
    <xf numFmtId="49" fontId="4" fillId="3" borderId="7" xfId="0" applyNumberFormat="1" applyFont="1" applyFill="1" applyBorder="1" applyAlignment="1" applyProtection="1">
      <alignment vertical="center" wrapText="1"/>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3" fillId="2" borderId="6" xfId="0" applyFont="1" applyFill="1" applyBorder="1" applyAlignment="1" applyProtection="1">
      <alignment vertical="center"/>
    </xf>
    <xf numFmtId="0" fontId="1" fillId="0" borderId="1" xfId="0" applyFont="1" applyBorder="1" applyAlignment="1" applyProtection="1">
      <alignment horizontal="justify" vertical="center" wrapText="1"/>
    </xf>
    <xf numFmtId="49" fontId="5" fillId="0" borderId="3"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2" fontId="5" fillId="0" borderId="1" xfId="0" applyNumberFormat="1" applyFont="1" applyBorder="1" applyAlignment="1" applyProtection="1">
      <alignment horizontal="center" vertical="top"/>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3" fillId="0" borderId="6" xfId="0" applyFont="1" applyBorder="1" applyAlignment="1" applyProtection="1">
      <alignment vertical="center"/>
    </xf>
    <xf numFmtId="0" fontId="20" fillId="0" borderId="1" xfId="0" applyFont="1" applyBorder="1" applyAlignment="1" applyProtection="1">
      <alignment horizontal="justify" vertical="center" wrapText="1"/>
    </xf>
    <xf numFmtId="0" fontId="0" fillId="0" borderId="1" xfId="0" applyFont="1" applyBorder="1" applyAlignment="1" applyProtection="1">
      <alignment horizontal="justify" vertical="center" wrapText="1"/>
    </xf>
    <xf numFmtId="0" fontId="6" fillId="4" borderId="1" xfId="0" applyFont="1" applyFill="1" applyBorder="1" applyAlignment="1" applyProtection="1">
      <alignment horizontal="right" vertical="center"/>
    </xf>
    <xf numFmtId="2" fontId="6" fillId="4" borderId="1" xfId="2" applyNumberFormat="1" applyFont="1" applyFill="1" applyBorder="1" applyAlignment="1" applyProtection="1">
      <alignment horizontal="center" vertical="center"/>
    </xf>
    <xf numFmtId="0" fontId="7" fillId="4" borderId="1" xfId="0" applyFont="1" applyFill="1" applyBorder="1" applyAlignment="1" applyProtection="1">
      <alignment horizontal="right" vertical="center"/>
    </xf>
    <xf numFmtId="0" fontId="8" fillId="4" borderId="1" xfId="0" applyFont="1" applyFill="1" applyBorder="1" applyAlignment="1" applyProtection="1">
      <alignment horizontal="right" vertical="center"/>
    </xf>
    <xf numFmtId="0" fontId="3" fillId="2" borderId="11" xfId="0" applyFont="1" applyFill="1" applyBorder="1" applyAlignment="1" applyProtection="1">
      <alignment vertical="center"/>
    </xf>
    <xf numFmtId="0" fontId="3" fillId="0" borderId="11" xfId="0" applyFont="1" applyBorder="1" applyAlignment="1" applyProtection="1">
      <alignment horizontal="left" vertical="center"/>
    </xf>
    <xf numFmtId="0" fontId="5" fillId="2" borderId="3" xfId="0" applyFont="1" applyFill="1" applyBorder="1" applyAlignment="1" applyProtection="1">
      <alignment vertical="center"/>
    </xf>
    <xf numFmtId="0" fontId="5" fillId="2" borderId="1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2" fontId="5" fillId="2" borderId="0" xfId="2" applyNumberFormat="1" applyFont="1" applyFill="1" applyBorder="1" applyAlignment="1" applyProtection="1">
      <alignment horizontal="center" vertical="top"/>
    </xf>
    <xf numFmtId="2" fontId="5" fillId="2" borderId="15" xfId="2" applyNumberFormat="1" applyFont="1" applyFill="1" applyBorder="1" applyAlignment="1" applyProtection="1">
      <alignment horizontal="center" vertical="top"/>
    </xf>
    <xf numFmtId="2" fontId="5" fillId="2" borderId="18" xfId="2" applyNumberFormat="1" applyFont="1" applyFill="1" applyBorder="1" applyAlignment="1" applyProtection="1">
      <alignment horizontal="center" vertical="top"/>
    </xf>
    <xf numFmtId="2" fontId="5" fillId="2" borderId="14" xfId="2" applyNumberFormat="1" applyFont="1" applyFill="1" applyBorder="1" applyAlignment="1" applyProtection="1">
      <alignment horizontal="center" vertical="top"/>
    </xf>
    <xf numFmtId="0" fontId="8" fillId="2" borderId="5" xfId="0" applyFont="1" applyFill="1" applyBorder="1" applyAlignment="1" applyProtection="1">
      <alignment horizontal="right" vertical="center"/>
    </xf>
    <xf numFmtId="2" fontId="8" fillId="2" borderId="5" xfId="2" applyNumberFormat="1" applyFont="1" applyFill="1" applyBorder="1" applyAlignment="1" applyProtection="1">
      <alignment horizontal="center" vertical="center"/>
    </xf>
    <xf numFmtId="2" fontId="5" fillId="2" borderId="9" xfId="2" applyNumberFormat="1" applyFont="1" applyFill="1" applyBorder="1" applyAlignment="1" applyProtection="1">
      <alignment horizontal="center" vertical="top"/>
    </xf>
    <xf numFmtId="0" fontId="4" fillId="3" borderId="7" xfId="0" applyFont="1" applyFill="1" applyBorder="1" applyAlignment="1" applyProtection="1">
      <alignment vertical="center"/>
    </xf>
    <xf numFmtId="0" fontId="3" fillId="0" borderId="24" xfId="0" applyFont="1" applyBorder="1" applyAlignment="1" applyProtection="1">
      <alignment vertical="center"/>
    </xf>
    <xf numFmtId="0" fontId="5" fillId="2" borderId="7" xfId="0" applyFont="1" applyFill="1" applyBorder="1" applyAlignment="1" applyProtection="1">
      <alignment horizontal="center" vertical="center"/>
    </xf>
    <xf numFmtId="0" fontId="3" fillId="0" borderId="8" xfId="0" applyFont="1" applyBorder="1" applyAlignment="1" applyProtection="1">
      <alignment vertical="center"/>
    </xf>
    <xf numFmtId="49" fontId="3" fillId="0" borderId="5" xfId="0" applyNumberFormat="1" applyFont="1" applyBorder="1" applyAlignment="1" applyProtection="1">
      <alignment vertical="center" wrapText="1"/>
    </xf>
    <xf numFmtId="0" fontId="3" fillId="0" borderId="5" xfId="0" applyFont="1" applyBorder="1" applyAlignment="1" applyProtection="1">
      <alignment vertical="center"/>
    </xf>
    <xf numFmtId="0" fontId="4" fillId="3" borderId="12" xfId="0" applyFont="1" applyFill="1" applyBorder="1" applyAlignment="1" applyProtection="1">
      <alignment vertical="center"/>
    </xf>
    <xf numFmtId="0" fontId="4" fillId="3" borderId="14" xfId="0" applyFont="1" applyFill="1" applyBorder="1" applyAlignment="1" applyProtection="1">
      <alignment vertical="center"/>
    </xf>
    <xf numFmtId="0" fontId="4" fillId="3" borderId="4" xfId="0"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2" fontId="5" fillId="2" borderId="5" xfId="2" applyNumberFormat="1" applyFont="1" applyFill="1" applyBorder="1" applyAlignment="1" applyProtection="1">
      <alignment horizontal="center" vertical="top"/>
    </xf>
    <xf numFmtId="2" fontId="5" fillId="2" borderId="2" xfId="2" applyNumberFormat="1" applyFont="1" applyFill="1" applyBorder="1" applyAlignment="1" applyProtection="1">
      <alignment horizontal="center" vertical="top"/>
    </xf>
    <xf numFmtId="49" fontId="4" fillId="3" borderId="14" xfId="0" applyNumberFormat="1" applyFont="1" applyFill="1" applyBorder="1" applyAlignment="1" applyProtection="1">
      <alignment vertical="center" wrapText="1"/>
    </xf>
    <xf numFmtId="0" fontId="3" fillId="0" borderId="26" xfId="0" applyFont="1" applyBorder="1" applyAlignment="1" applyProtection="1">
      <alignment vertical="center"/>
    </xf>
    <xf numFmtId="0" fontId="5" fillId="2" borderId="14" xfId="0" applyFont="1" applyFill="1" applyBorder="1" applyAlignment="1" applyProtection="1">
      <alignment horizontal="center" vertical="center"/>
    </xf>
    <xf numFmtId="0" fontId="4" fillId="3" borderId="26"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3" fillId="0" borderId="1" xfId="0" applyFont="1" applyBorder="1" applyAlignment="1" applyProtection="1">
      <alignment vertical="center"/>
    </xf>
    <xf numFmtId="0" fontId="3" fillId="2" borderId="10" xfId="0" applyFont="1" applyFill="1" applyBorder="1" applyAlignment="1" applyProtection="1">
      <alignment vertical="center"/>
    </xf>
    <xf numFmtId="49" fontId="3" fillId="2" borderId="0" xfId="0" applyNumberFormat="1" applyFont="1" applyFill="1" applyBorder="1" applyAlignment="1" applyProtection="1">
      <alignment vertical="center" wrapText="1"/>
    </xf>
    <xf numFmtId="0" fontId="3" fillId="2" borderId="0" xfId="0" applyFont="1" applyFill="1" applyBorder="1" applyAlignment="1" applyProtection="1">
      <alignment vertical="center"/>
    </xf>
    <xf numFmtId="2" fontId="6" fillId="4" borderId="8" xfId="2" applyNumberFormat="1" applyFont="1" applyFill="1" applyBorder="1" applyAlignment="1" applyProtection="1">
      <alignment horizontal="center" vertical="center"/>
    </xf>
    <xf numFmtId="0" fontId="8" fillId="2" borderId="0" xfId="0" applyFont="1" applyFill="1" applyBorder="1" applyAlignment="1" applyProtection="1">
      <alignment horizontal="right" vertical="center"/>
    </xf>
    <xf numFmtId="2" fontId="8" fillId="2" borderId="0" xfId="2" applyNumberFormat="1" applyFont="1" applyFill="1" applyBorder="1" applyAlignment="1" applyProtection="1">
      <alignment horizontal="center" vertical="center"/>
    </xf>
    <xf numFmtId="0" fontId="3" fillId="0" borderId="12" xfId="0" applyFont="1" applyBorder="1" applyAlignment="1" applyProtection="1">
      <alignment vertical="center"/>
    </xf>
    <xf numFmtId="0" fontId="3" fillId="0" borderId="3" xfId="0" applyFont="1" applyBorder="1" applyAlignment="1" applyProtection="1">
      <alignment vertical="center"/>
    </xf>
    <xf numFmtId="49" fontId="3" fillId="0" borderId="1" xfId="0" applyNumberFormat="1" applyFont="1" applyBorder="1" applyAlignment="1" applyProtection="1">
      <alignment vertical="center" wrapText="1"/>
    </xf>
    <xf numFmtId="49" fontId="4"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left" vertical="center"/>
    </xf>
    <xf numFmtId="49" fontId="5" fillId="2" borderId="0" xfId="0" applyNumberFormat="1" applyFont="1" applyFill="1" applyBorder="1" applyAlignment="1" applyProtection="1">
      <alignment horizontal="center" vertical="center" wrapText="1"/>
    </xf>
    <xf numFmtId="49" fontId="15" fillId="4" borderId="1" xfId="0" applyNumberFormat="1"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xf>
    <xf numFmtId="49" fontId="16" fillId="4" borderId="1" xfId="0" applyNumberFormat="1" applyFont="1" applyFill="1" applyBorder="1" applyAlignment="1" applyProtection="1">
      <alignment horizontal="left" vertical="center" wrapText="1"/>
    </xf>
    <xf numFmtId="49" fontId="12" fillId="7" borderId="1" xfId="0" applyNumberFormat="1" applyFont="1" applyFill="1" applyBorder="1" applyAlignment="1" applyProtection="1">
      <alignment horizontal="center" vertical="center" wrapText="1"/>
    </xf>
    <xf numFmtId="0" fontId="0" fillId="2" borderId="1" xfId="0" applyFont="1" applyFill="1" applyBorder="1" applyAlignment="1" applyProtection="1">
      <alignment horizontal="justify" vertical="center" wrapText="1"/>
    </xf>
    <xf numFmtId="0" fontId="0" fillId="0" borderId="1" xfId="0" applyFont="1" applyBorder="1" applyAlignment="1">
      <alignment horizontal="justify" vertical="center" wrapText="1"/>
    </xf>
    <xf numFmtId="0" fontId="2" fillId="2"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10" borderId="1" xfId="0" applyFont="1" applyFill="1" applyBorder="1" applyAlignment="1" applyProtection="1">
      <alignment horizontal="center" vertical="center" wrapText="1"/>
    </xf>
    <xf numFmtId="49" fontId="3" fillId="11" borderId="2"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xf>
    <xf numFmtId="0" fontId="4"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vertical="center"/>
    </xf>
    <xf numFmtId="49" fontId="3" fillId="11" borderId="1"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vertical="top"/>
    </xf>
    <xf numFmtId="0" fontId="4" fillId="0" borderId="1" xfId="0" applyFont="1" applyFill="1" applyBorder="1" applyAlignment="1" applyProtection="1">
      <alignment horizontal="center" vertical="center"/>
    </xf>
    <xf numFmtId="2" fontId="7" fillId="0" borderId="1" xfId="2"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5" fillId="0" borderId="0" xfId="0" applyFont="1" applyFill="1" applyBorder="1" applyAlignment="1" applyProtection="1">
      <alignment vertical="top"/>
    </xf>
    <xf numFmtId="0" fontId="9" fillId="10" borderId="1" xfId="0" applyFont="1" applyFill="1" applyBorder="1" applyAlignment="1" applyProtection="1">
      <alignment horizontal="center" vertical="center"/>
      <protection locked="0"/>
    </xf>
    <xf numFmtId="0" fontId="0" fillId="10" borderId="1" xfId="0" applyFont="1"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2" fontId="7" fillId="3" borderId="1" xfId="2" applyNumberFormat="1" applyFont="1" applyFill="1" applyBorder="1" applyAlignment="1" applyProtection="1">
      <alignment horizontal="center" vertical="center"/>
    </xf>
    <xf numFmtId="2" fontId="0" fillId="2" borderId="0" xfId="0" applyNumberFormat="1" applyFill="1" applyBorder="1" applyAlignment="1" applyProtection="1">
      <alignment horizontal="center" vertical="center"/>
    </xf>
    <xf numFmtId="164" fontId="0" fillId="2" borderId="0" xfId="0" applyNumberFormat="1" applyFill="1" applyBorder="1" applyAlignment="1" applyProtection="1">
      <alignment vertical="center"/>
      <protection locked="0"/>
    </xf>
    <xf numFmtId="43" fontId="0" fillId="2" borderId="0" xfId="0" applyNumberFormat="1" applyFill="1" applyBorder="1" applyAlignment="1" applyProtection="1">
      <alignment vertical="center"/>
      <protection locked="0"/>
    </xf>
    <xf numFmtId="2" fontId="3" fillId="0" borderId="1" xfId="0" applyNumberFormat="1" applyFont="1" applyBorder="1" applyAlignment="1" applyProtection="1">
      <alignment horizontal="center" vertical="center"/>
    </xf>
    <xf numFmtId="2" fontId="10" fillId="0" borderId="1" xfId="0" applyNumberFormat="1" applyFont="1" applyBorder="1" applyAlignment="1" applyProtection="1">
      <alignment horizontal="center" vertical="top"/>
    </xf>
    <xf numFmtId="2" fontId="3" fillId="2" borderId="1" xfId="0" applyNumberFormat="1" applyFont="1" applyFill="1" applyBorder="1" applyAlignment="1" applyProtection="1">
      <alignment horizontal="center" vertical="center"/>
    </xf>
    <xf numFmtId="2" fontId="0" fillId="2" borderId="2" xfId="0" applyNumberFormat="1" applyFill="1" applyBorder="1" applyAlignment="1" applyProtection="1">
      <alignment horizontal="center" vertical="center" wrapText="1"/>
      <protection locked="0"/>
    </xf>
    <xf numFmtId="2" fontId="4" fillId="3" borderId="1" xfId="0" applyNumberFormat="1" applyFont="1" applyFill="1" applyBorder="1" applyAlignment="1" applyProtection="1">
      <alignment horizontal="center" vertical="center" wrapText="1"/>
    </xf>
    <xf numFmtId="2" fontId="3" fillId="2" borderId="18" xfId="0" applyNumberFormat="1" applyFont="1" applyFill="1" applyBorder="1" applyAlignment="1" applyProtection="1">
      <alignment horizontal="center" vertical="center"/>
    </xf>
    <xf numFmtId="2" fontId="10" fillId="0" borderId="7" xfId="0" applyNumberFormat="1" applyFont="1" applyBorder="1" applyAlignment="1" applyProtection="1">
      <alignment horizontal="center" vertical="center"/>
    </xf>
    <xf numFmtId="2" fontId="3" fillId="0" borderId="2" xfId="0" applyNumberFormat="1" applyFont="1" applyBorder="1" applyAlignment="1" applyProtection="1">
      <alignment horizontal="center" vertical="center"/>
    </xf>
    <xf numFmtId="2" fontId="4" fillId="3" borderId="4" xfId="0" applyNumberFormat="1" applyFont="1" applyFill="1" applyBorder="1" applyAlignment="1" applyProtection="1">
      <alignment horizontal="center" vertical="center" wrapText="1"/>
    </xf>
    <xf numFmtId="2" fontId="10" fillId="0" borderId="1" xfId="0" applyNumberFormat="1" applyFont="1" applyBorder="1" applyAlignment="1" applyProtection="1">
      <alignment horizontal="center" vertical="center"/>
    </xf>
    <xf numFmtId="2" fontId="3" fillId="0" borderId="7" xfId="0" applyNumberFormat="1" applyFont="1" applyBorder="1" applyAlignment="1" applyProtection="1">
      <alignment horizontal="center" vertical="center"/>
    </xf>
    <xf numFmtId="2" fontId="3" fillId="2" borderId="14" xfId="0" applyNumberFormat="1" applyFont="1" applyFill="1" applyBorder="1" applyAlignment="1" applyProtection="1">
      <alignment horizontal="center" vertical="center"/>
    </xf>
    <xf numFmtId="2" fontId="3" fillId="2" borderId="9" xfId="0" applyNumberFormat="1" applyFont="1" applyFill="1" applyBorder="1" applyAlignment="1" applyProtection="1">
      <alignment horizontal="center" vertical="center"/>
    </xf>
    <xf numFmtId="2" fontId="3" fillId="2" borderId="15" xfId="0" applyNumberFormat="1" applyFont="1" applyFill="1" applyBorder="1" applyAlignment="1" applyProtection="1">
      <alignment horizontal="center" vertical="center"/>
    </xf>
    <xf numFmtId="2" fontId="3" fillId="2" borderId="18" xfId="0" applyNumberFormat="1" applyFont="1" applyFill="1" applyBorder="1" applyAlignment="1" applyProtection="1">
      <alignment horizontal="center" vertical="center"/>
      <protection locked="0"/>
    </xf>
    <xf numFmtId="2" fontId="3" fillId="2" borderId="15" xfId="0" applyNumberFormat="1" applyFont="1" applyFill="1" applyBorder="1" applyAlignment="1" applyProtection="1">
      <alignment horizontal="center" vertical="center"/>
      <protection locked="0"/>
    </xf>
    <xf numFmtId="2" fontId="0" fillId="2" borderId="18" xfId="0" applyNumberFormat="1" applyFill="1" applyBorder="1" applyAlignment="1" applyProtection="1">
      <alignment horizontal="center" vertical="top"/>
    </xf>
    <xf numFmtId="2" fontId="0" fillId="2" borderId="18" xfId="0" applyNumberFormat="1" applyFill="1" applyBorder="1" applyAlignment="1" applyProtection="1">
      <alignment horizontal="center" vertical="top"/>
      <protection locked="0"/>
    </xf>
    <xf numFmtId="2" fontId="0" fillId="2" borderId="9" xfId="0" applyNumberFormat="1" applyFill="1" applyBorder="1" applyAlignment="1" applyProtection="1">
      <alignment horizontal="center" vertical="top"/>
      <protection locked="0"/>
    </xf>
    <xf numFmtId="2" fontId="0" fillId="2" borderId="0" xfId="0" applyNumberFormat="1" applyFill="1" applyBorder="1" applyAlignment="1" applyProtection="1">
      <alignment horizontal="center" vertical="top"/>
      <protection locked="0"/>
    </xf>
    <xf numFmtId="2" fontId="3" fillId="0" borderId="0" xfId="0" applyNumberFormat="1"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2" fontId="0" fillId="2" borderId="5" xfId="0" applyNumberForma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2" fontId="4" fillId="3" borderId="1" xfId="0" applyNumberFormat="1" applyFont="1" applyFill="1" applyBorder="1" applyAlignment="1" applyProtection="1">
      <alignment horizontal="center" vertical="center"/>
    </xf>
    <xf numFmtId="2" fontId="3" fillId="0" borderId="5" xfId="0" applyNumberFormat="1" applyFont="1" applyBorder="1" applyAlignment="1" applyProtection="1">
      <alignment horizontal="center" vertical="center"/>
    </xf>
    <xf numFmtId="2" fontId="4" fillId="3" borderId="4" xfId="0" applyNumberFormat="1" applyFont="1" applyFill="1" applyBorder="1" applyAlignment="1" applyProtection="1">
      <alignment horizontal="center" vertical="center"/>
    </xf>
    <xf numFmtId="2" fontId="6" fillId="4" borderId="8" xfId="0" applyNumberFormat="1" applyFont="1" applyFill="1" applyBorder="1" applyAlignment="1" applyProtection="1">
      <alignment horizontal="center" vertical="center"/>
    </xf>
    <xf numFmtId="2" fontId="3" fillId="2" borderId="0" xfId="0" applyNumberFormat="1" applyFont="1" applyFill="1" applyBorder="1" applyAlignment="1" applyProtection="1">
      <alignment horizontal="center" vertical="center"/>
    </xf>
    <xf numFmtId="2" fontId="3" fillId="2" borderId="0" xfId="0" applyNumberFormat="1" applyFont="1" applyFill="1" applyBorder="1" applyAlignment="1" applyProtection="1">
      <alignment horizontal="center" vertical="center"/>
      <protection locked="0"/>
    </xf>
    <xf numFmtId="2" fontId="3" fillId="2" borderId="20" xfId="0" applyNumberFormat="1" applyFont="1" applyFill="1" applyBorder="1" applyAlignment="1" applyProtection="1">
      <alignment horizontal="center" vertical="center"/>
      <protection locked="0"/>
    </xf>
    <xf numFmtId="2" fontId="3" fillId="2" borderId="21" xfId="3" applyNumberFormat="1" applyFont="1" applyFill="1" applyBorder="1" applyAlignment="1" applyProtection="1">
      <alignment horizontal="center" vertical="center"/>
      <protection locked="0"/>
    </xf>
    <xf numFmtId="2" fontId="3" fillId="2" borderId="21" xfId="0" applyNumberFormat="1" applyFont="1" applyFill="1" applyBorder="1" applyAlignment="1" applyProtection="1">
      <alignment horizontal="center" vertical="center"/>
      <protection locked="0"/>
    </xf>
    <xf numFmtId="2" fontId="0" fillId="2" borderId="0" xfId="0" applyNumberFormat="1" applyFill="1" applyBorder="1" applyAlignment="1" applyProtection="1">
      <alignment vertical="top"/>
      <protection locked="0"/>
    </xf>
    <xf numFmtId="2" fontId="4" fillId="3" borderId="1" xfId="0" applyNumberFormat="1" applyFont="1" applyFill="1" applyBorder="1" applyAlignment="1" applyProtection="1">
      <alignment horizontal="center" vertical="center"/>
      <protection locked="0"/>
    </xf>
    <xf numFmtId="2" fontId="3" fillId="2" borderId="1" xfId="0" applyNumberFormat="1" applyFont="1" applyFill="1" applyBorder="1" applyAlignment="1" applyProtection="1">
      <alignment horizontal="center" vertical="center"/>
      <protection locked="0"/>
    </xf>
    <xf numFmtId="2" fontId="15" fillId="4" borderId="1" xfId="0" applyNumberFormat="1" applyFont="1" applyFill="1" applyBorder="1" applyAlignment="1" applyProtection="1">
      <alignment horizontal="center" vertical="center"/>
    </xf>
    <xf numFmtId="2" fontId="30" fillId="4" borderId="1" xfId="2" applyNumberFormat="1" applyFont="1" applyFill="1" applyBorder="1" applyAlignment="1" applyProtection="1">
      <alignment horizontal="center" vertical="center"/>
    </xf>
    <xf numFmtId="2" fontId="0" fillId="2" borderId="23" xfId="0" applyNumberFormat="1" applyFill="1" applyBorder="1" applyAlignment="1" applyProtection="1">
      <alignment horizontal="center" vertical="top"/>
      <protection locked="0"/>
    </xf>
    <xf numFmtId="2" fontId="16" fillId="4" borderId="1" xfId="0" applyNumberFormat="1" applyFont="1" applyFill="1" applyBorder="1" applyAlignment="1" applyProtection="1">
      <alignment horizontal="center" vertical="center"/>
    </xf>
    <xf numFmtId="0" fontId="0" fillId="12" borderId="0" xfId="0" applyFill="1" applyBorder="1" applyAlignment="1" applyProtection="1">
      <alignment horizontal="center" vertical="center"/>
      <protection locked="0"/>
    </xf>
    <xf numFmtId="0" fontId="0" fillId="2" borderId="0" xfId="0" applyFill="1" applyBorder="1" applyAlignment="1" applyProtection="1">
      <alignment horizontal="center"/>
      <protection locked="0"/>
    </xf>
    <xf numFmtId="1" fontId="0" fillId="2" borderId="0" xfId="0" applyNumberFormat="1" applyFill="1" applyBorder="1" applyAlignment="1" applyProtection="1">
      <alignment horizontal="center"/>
      <protection locked="0"/>
    </xf>
    <xf numFmtId="0" fontId="32" fillId="13" borderId="1" xfId="0" applyFont="1" applyFill="1" applyBorder="1" applyAlignment="1">
      <alignment horizontal="center" vertical="center" wrapText="1"/>
    </xf>
    <xf numFmtId="0" fontId="0" fillId="12" borderId="1" xfId="0" applyFill="1" applyBorder="1" applyAlignment="1" applyProtection="1">
      <alignment horizontal="center" vertical="center"/>
      <protection locked="0"/>
    </xf>
    <xf numFmtId="4" fontId="32" fillId="13" borderId="1" xfId="0" applyNumberFormat="1" applyFont="1" applyFill="1" applyBorder="1" applyAlignment="1">
      <alignment horizontal="center" vertical="center" wrapText="1"/>
    </xf>
    <xf numFmtId="165" fontId="0" fillId="12" borderId="1" xfId="0" applyNumberFormat="1" applyFill="1" applyBorder="1" applyAlignment="1" applyProtection="1">
      <alignment horizontal="center" vertical="center"/>
      <protection locked="0"/>
    </xf>
    <xf numFmtId="166" fontId="0" fillId="2" borderId="1" xfId="0" applyNumberFormat="1" applyFill="1" applyBorder="1" applyAlignment="1" applyProtection="1">
      <alignment horizontal="center" vertical="center"/>
      <protection locked="0"/>
    </xf>
    <xf numFmtId="0" fontId="0" fillId="14" borderId="1" xfId="0" applyFill="1" applyBorder="1" applyAlignment="1" applyProtection="1">
      <alignment horizontal="center" vertical="center"/>
      <protection locked="0"/>
    </xf>
    <xf numFmtId="0" fontId="0" fillId="14" borderId="0" xfId="0" applyFill="1" applyBorder="1" applyAlignment="1" applyProtection="1">
      <alignment horizontal="center"/>
      <protection locked="0"/>
    </xf>
    <xf numFmtId="165" fontId="0" fillId="2" borderId="0" xfId="0" applyNumberFormat="1" applyFill="1" applyBorder="1" applyAlignment="1" applyProtection="1">
      <alignment horizontal="center" vertical="center"/>
      <protection locked="0"/>
    </xf>
    <xf numFmtId="0" fontId="0" fillId="0" borderId="1" xfId="0" applyFont="1" applyFill="1" applyBorder="1" applyAlignment="1">
      <alignment horizontal="justify" vertical="center" wrapText="1"/>
    </xf>
    <xf numFmtId="0" fontId="31" fillId="12" borderId="0" xfId="0" applyFont="1" applyFill="1" applyBorder="1" applyAlignment="1" applyProtection="1">
      <alignment vertical="center"/>
      <protection locked="0"/>
    </xf>
    <xf numFmtId="2" fontId="31" fillId="12" borderId="0" xfId="0" applyNumberFormat="1" applyFont="1" applyFill="1" applyBorder="1" applyAlignment="1" applyProtection="1">
      <alignment horizontal="center" vertical="center"/>
      <protection locked="0"/>
    </xf>
    <xf numFmtId="2" fontId="26" fillId="12" borderId="1" xfId="0" applyNumberFormat="1" applyFont="1" applyFill="1" applyBorder="1" applyAlignment="1" applyProtection="1">
      <alignment horizontal="center" vertical="center"/>
      <protection locked="0"/>
    </xf>
    <xf numFmtId="0" fontId="0" fillId="2" borderId="21" xfId="0" applyFill="1" applyBorder="1" applyAlignment="1" applyProtection="1">
      <alignment vertical="top"/>
      <protection locked="0"/>
    </xf>
    <xf numFmtId="0" fontId="0" fillId="2" borderId="1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2" fillId="2" borderId="21" xfId="0" applyFont="1" applyFill="1" applyBorder="1" applyAlignment="1" applyProtection="1">
      <alignment vertical="top"/>
      <protection locked="0"/>
    </xf>
    <xf numFmtId="0" fontId="0" fillId="2" borderId="18" xfId="0" applyFill="1" applyBorder="1" applyAlignment="1" applyProtection="1">
      <alignment vertical="top"/>
      <protection locked="0"/>
    </xf>
    <xf numFmtId="0" fontId="0" fillId="2" borderId="0" xfId="0" applyFill="1" applyBorder="1" applyAlignment="1" applyProtection="1">
      <alignment vertical="top" wrapText="1"/>
      <protection locked="0"/>
    </xf>
    <xf numFmtId="2" fontId="0" fillId="2" borderId="0" xfId="0" applyNumberFormat="1" applyFill="1" applyBorder="1" applyAlignment="1" applyProtection="1">
      <alignment horizontal="center" vertical="top" wrapText="1"/>
      <protection locked="0"/>
    </xf>
    <xf numFmtId="0" fontId="0" fillId="2" borderId="18" xfId="0" applyFill="1" applyBorder="1" applyAlignment="1" applyProtection="1">
      <alignment horizontal="center" vertical="center" wrapText="1"/>
      <protection locked="0"/>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1" xfId="0" applyFont="1" applyBorder="1" applyAlignment="1">
      <alignment vertical="center" wrapText="1"/>
    </xf>
    <xf numFmtId="10" fontId="37" fillId="0" borderId="0" xfId="0" applyNumberFormat="1" applyFont="1" applyBorder="1" applyAlignment="1">
      <alignment horizontal="center" vertical="center" wrapText="1"/>
    </xf>
    <xf numFmtId="0" fontId="37" fillId="0" borderId="22" xfId="0" applyFont="1" applyBorder="1" applyAlignment="1">
      <alignment vertical="center" wrapText="1"/>
    </xf>
    <xf numFmtId="0" fontId="37" fillId="0" borderId="23" xfId="0" applyFont="1" applyBorder="1" applyAlignment="1">
      <alignment horizontal="center" vertical="center" wrapText="1"/>
    </xf>
    <xf numFmtId="0" fontId="33" fillId="2" borderId="21" xfId="0" applyFont="1" applyFill="1" applyBorder="1" applyAlignment="1" applyProtection="1">
      <alignment vertical="top"/>
      <protection locked="0"/>
    </xf>
    <xf numFmtId="0" fontId="0" fillId="0" borderId="4" xfId="0" applyFont="1" applyBorder="1" applyAlignment="1">
      <alignment horizontal="justify" vertical="center" wrapText="1"/>
    </xf>
    <xf numFmtId="0" fontId="3" fillId="0" borderId="0" xfId="0" applyFont="1" applyBorder="1" applyAlignment="1" applyProtection="1">
      <alignment vertical="center"/>
      <protection locked="0"/>
    </xf>
    <xf numFmtId="49" fontId="5" fillId="0" borderId="0" xfId="0" applyNumberFormat="1" applyFont="1" applyBorder="1" applyAlignment="1" applyProtection="1">
      <alignment horizontal="center" vertical="center" wrapText="1"/>
    </xf>
    <xf numFmtId="2" fontId="26" fillId="0" borderId="0" xfId="0" applyNumberFormat="1" applyFont="1"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2" borderId="2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12" fillId="7" borderId="8"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49" fontId="4" fillId="3" borderId="8"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2" xfId="0" applyNumberFormat="1" applyFont="1" applyFill="1" applyBorder="1" applyAlignment="1" applyProtection="1">
      <alignment horizontal="left" vertical="center" wrapText="1"/>
      <protection locked="0"/>
    </xf>
    <xf numFmtId="0" fontId="2" fillId="3" borderId="20" xfId="0" applyFont="1" applyFill="1" applyBorder="1" applyAlignment="1" applyProtection="1">
      <alignment horizontal="center" vertical="top"/>
      <protection locked="0"/>
    </xf>
    <xf numFmtId="0" fontId="2" fillId="3" borderId="25" xfId="0" applyFont="1" applyFill="1" applyBorder="1" applyAlignment="1" applyProtection="1">
      <alignment horizontal="center" vertical="top"/>
      <protection locked="0"/>
    </xf>
    <xf numFmtId="0" fontId="2" fillId="3" borderId="15" xfId="0" applyFont="1"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2" xfId="0" applyFill="1" applyBorder="1" applyAlignment="1" applyProtection="1">
      <alignment horizontal="center" vertical="top"/>
      <protection locked="0"/>
    </xf>
    <xf numFmtId="0" fontId="2" fillId="3" borderId="21" xfId="0" applyFont="1" applyFill="1" applyBorder="1" applyAlignment="1" applyProtection="1">
      <alignment horizontal="center" vertical="top"/>
      <protection locked="0"/>
    </xf>
    <xf numFmtId="0" fontId="2" fillId="3" borderId="0" xfId="0" applyFont="1" applyFill="1" applyBorder="1" applyAlignment="1" applyProtection="1">
      <alignment horizontal="center" vertical="top"/>
      <protection locked="0"/>
    </xf>
    <xf numFmtId="2" fontId="3" fillId="0" borderId="2" xfId="1" applyNumberFormat="1" applyFont="1" applyBorder="1" applyAlignment="1" applyProtection="1">
      <alignment horizontal="center" vertical="center"/>
      <protection locked="0"/>
    </xf>
    <xf numFmtId="0" fontId="14" fillId="5" borderId="8"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2" fontId="12" fillId="7" borderId="8" xfId="0" applyNumberFormat="1" applyFont="1" applyFill="1" applyBorder="1" applyAlignment="1" applyProtection="1">
      <alignment horizontal="center" vertical="center"/>
    </xf>
    <xf numFmtId="2" fontId="12" fillId="7" borderId="2" xfId="0" applyNumberFormat="1" applyFont="1" applyFill="1" applyBorder="1" applyAlignment="1" applyProtection="1">
      <alignment horizontal="center" vertical="center"/>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 xfId="0"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xf>
    <xf numFmtId="2" fontId="5" fillId="2" borderId="15" xfId="2" applyNumberFormat="1" applyFont="1" applyFill="1" applyBorder="1" applyAlignment="1" applyProtection="1">
      <alignment horizontal="center" vertical="center"/>
    </xf>
    <xf numFmtId="0" fontId="0" fillId="2" borderId="5" xfId="0" applyFill="1" applyBorder="1" applyAlignment="1" applyProtection="1">
      <alignment horizontal="left" vertical="center" wrapText="1"/>
      <protection locked="0"/>
    </xf>
    <xf numFmtId="0" fontId="39" fillId="13" borderId="0" xfId="0" applyFont="1" applyFill="1" applyAlignment="1">
      <alignment horizontal="left" vertical="center" wrapText="1" indent="1"/>
    </xf>
    <xf numFmtId="49" fontId="4" fillId="3" borderId="8" xfId="0" applyNumberFormat="1" applyFont="1" applyFill="1" applyBorder="1" applyAlignment="1" applyProtection="1">
      <alignment vertical="center" wrapText="1"/>
      <protection locked="0"/>
    </xf>
    <xf numFmtId="0" fontId="3" fillId="0" borderId="2" xfId="0" applyFont="1" applyBorder="1" applyAlignment="1" applyProtection="1">
      <alignment vertical="center"/>
      <protection locked="0"/>
    </xf>
    <xf numFmtId="0" fontId="38" fillId="0" borderId="1" xfId="0" applyFont="1" applyBorder="1"/>
    <xf numFmtId="0" fontId="39" fillId="13" borderId="1" xfId="0" applyFont="1" applyFill="1" applyBorder="1" applyAlignment="1">
      <alignment horizontal="left" vertical="center" wrapText="1" indent="1"/>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44" fontId="3" fillId="0" borderId="0" xfId="1" applyFont="1" applyBorder="1" applyAlignment="1" applyProtection="1">
      <alignment horizontal="center" vertical="center"/>
      <protection locked="0"/>
    </xf>
    <xf numFmtId="0" fontId="40" fillId="3" borderId="5" xfId="0" applyFont="1" applyFill="1" applyBorder="1" applyAlignment="1">
      <alignment horizontal="left" vertical="center" wrapText="1"/>
    </xf>
    <xf numFmtId="0" fontId="4" fillId="3" borderId="8" xfId="0" applyFont="1" applyFill="1" applyBorder="1" applyAlignment="1" applyProtection="1">
      <alignment vertical="center" wrapText="1"/>
      <protection locked="0"/>
    </xf>
    <xf numFmtId="2" fontId="4" fillId="2" borderId="1" xfId="0" applyNumberFormat="1" applyFont="1" applyFill="1" applyBorder="1" applyAlignment="1" applyProtection="1">
      <alignment horizontal="center" vertical="center"/>
      <protection locked="0"/>
    </xf>
    <xf numFmtId="0" fontId="0" fillId="2" borderId="21" xfId="0" applyFill="1" applyBorder="1" applyAlignment="1" applyProtection="1">
      <alignment vertical="center"/>
      <protection locked="0"/>
    </xf>
    <xf numFmtId="49" fontId="4" fillId="2" borderId="1" xfId="0" applyNumberFormat="1"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3" borderId="8"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protection locked="0"/>
    </xf>
    <xf numFmtId="44" fontId="3" fillId="0" borderId="8" xfId="1" applyFont="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44" fontId="3" fillId="2" borderId="21" xfId="1" applyFont="1" applyFill="1" applyBorder="1" applyAlignment="1" applyProtection="1">
      <alignment horizontal="center" vertical="center"/>
      <protection locked="0"/>
    </xf>
    <xf numFmtId="49" fontId="4" fillId="2" borderId="21" xfId="0" applyNumberFormat="1" applyFont="1" applyFill="1" applyBorder="1" applyAlignment="1" applyProtection="1">
      <alignment vertical="center"/>
      <protection locked="0"/>
    </xf>
    <xf numFmtId="0" fontId="3" fillId="0" borderId="5" xfId="0" applyFont="1" applyBorder="1" applyAlignment="1" applyProtection="1">
      <alignment vertical="center"/>
      <protection locked="0"/>
    </xf>
    <xf numFmtId="44" fontId="3" fillId="0" borderId="21" xfId="1" applyFont="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21" xfId="0" applyFont="1" applyFill="1" applyBorder="1" applyAlignment="1" applyProtection="1">
      <alignment horizontal="center" vertical="center" wrapText="1"/>
      <protection locked="0"/>
    </xf>
    <xf numFmtId="0" fontId="24" fillId="0" borderId="0" xfId="0" applyFont="1" applyBorder="1" applyAlignment="1">
      <alignment horizontal="justify" vertical="center" wrapText="1"/>
    </xf>
    <xf numFmtId="0" fontId="2" fillId="2" borderId="25" xfId="0" applyFont="1" applyFill="1" applyBorder="1" applyAlignment="1" applyProtection="1">
      <alignment horizontal="center" vertical="top"/>
      <protection locked="0"/>
    </xf>
    <xf numFmtId="0" fontId="2" fillId="2" borderId="18"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center"/>
      <protection locked="0"/>
    </xf>
    <xf numFmtId="0" fontId="39" fillId="13" borderId="8" xfId="0" applyFont="1" applyFill="1" applyBorder="1" applyAlignment="1">
      <alignment horizontal="left" vertical="center" wrapText="1" indent="1"/>
    </xf>
    <xf numFmtId="49" fontId="4" fillId="2" borderId="14" xfId="0" applyNumberFormat="1" applyFont="1" applyFill="1" applyBorder="1" applyAlignment="1" applyProtection="1">
      <alignment vertical="center" wrapText="1"/>
      <protection locked="0"/>
    </xf>
    <xf numFmtId="0" fontId="4" fillId="2" borderId="14" xfId="0" applyFont="1" applyFill="1" applyBorder="1" applyAlignment="1" applyProtection="1">
      <alignment horizontal="center" vertical="center"/>
      <protection locked="0"/>
    </xf>
    <xf numFmtId="2" fontId="3" fillId="0" borderId="14" xfId="0" applyNumberFormat="1" applyFont="1" applyBorder="1" applyAlignment="1" applyProtection="1">
      <alignment horizontal="center" vertical="center"/>
      <protection locked="0"/>
    </xf>
    <xf numFmtId="44" fontId="3" fillId="0" borderId="14" xfId="1" applyFont="1" applyBorder="1" applyAlignment="1" applyProtection="1">
      <alignment horizontal="center" vertical="center"/>
      <protection locked="0"/>
    </xf>
    <xf numFmtId="0" fontId="39" fillId="13" borderId="14" xfId="0" applyFont="1" applyFill="1" applyBorder="1" applyAlignment="1">
      <alignment horizontal="left" vertical="center" wrapText="1" indent="1"/>
    </xf>
    <xf numFmtId="0" fontId="0" fillId="2" borderId="1" xfId="0" applyFill="1" applyBorder="1" applyAlignment="1" applyProtection="1">
      <alignment horizontal="center" vertical="center"/>
      <protection locked="0"/>
    </xf>
    <xf numFmtId="49" fontId="4" fillId="3" borderId="8"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pplyProtection="1">
      <alignment horizontal="center" vertical="center" wrapText="1"/>
      <protection locked="0"/>
    </xf>
    <xf numFmtId="49" fontId="4" fillId="3" borderId="2" xfId="0" applyNumberFormat="1" applyFont="1" applyFill="1" applyBorder="1" applyAlignment="1" applyProtection="1">
      <alignment horizontal="center" vertical="center" wrapText="1"/>
      <protection locked="0"/>
    </xf>
    <xf numFmtId="0" fontId="2" fillId="8" borderId="22" xfId="0" applyFont="1" applyFill="1" applyBorder="1" applyAlignment="1" applyProtection="1">
      <alignment horizontal="center" vertical="top"/>
    </xf>
    <xf numFmtId="0" fontId="2" fillId="8" borderId="23" xfId="0" applyFont="1" applyFill="1" applyBorder="1" applyAlignment="1" applyProtection="1">
      <alignment horizontal="center" vertical="top"/>
    </xf>
    <xf numFmtId="0" fontId="2" fillId="8" borderId="8" xfId="0" applyFont="1" applyFill="1" applyBorder="1" applyAlignment="1" applyProtection="1">
      <alignment horizontal="center" vertical="top"/>
    </xf>
    <xf numFmtId="0" fontId="2" fillId="8" borderId="2" xfId="0" applyFont="1" applyFill="1" applyBorder="1" applyAlignment="1" applyProtection="1">
      <alignment horizontal="center" vertical="top"/>
    </xf>
    <xf numFmtId="0" fontId="6" fillId="5" borderId="8"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2" fontId="8" fillId="4" borderId="8" xfId="0" applyNumberFormat="1" applyFont="1" applyFill="1" applyBorder="1" applyAlignment="1" applyProtection="1">
      <alignment horizontal="center" vertical="center"/>
    </xf>
    <xf numFmtId="2" fontId="8" fillId="4" borderId="2" xfId="0" applyNumberFormat="1" applyFont="1" applyFill="1" applyBorder="1" applyAlignment="1" applyProtection="1">
      <alignment horizontal="center" vertical="center"/>
    </xf>
    <xf numFmtId="2" fontId="8" fillId="4" borderId="8" xfId="2" applyNumberFormat="1" applyFont="1" applyFill="1" applyBorder="1" applyAlignment="1" applyProtection="1">
      <alignment horizontal="center" vertical="center"/>
    </xf>
    <xf numFmtId="2" fontId="8" fillId="4" borderId="2" xfId="2" applyNumberFormat="1" applyFont="1" applyFill="1" applyBorder="1" applyAlignment="1" applyProtection="1">
      <alignment horizontal="center" vertical="center"/>
    </xf>
    <xf numFmtId="0" fontId="4" fillId="3" borderId="8"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0" fontId="11" fillId="6" borderId="5" xfId="0" applyFont="1" applyFill="1" applyBorder="1" applyAlignment="1" applyProtection="1">
      <alignment horizontal="center" vertical="center"/>
    </xf>
    <xf numFmtId="0" fontId="11" fillId="6" borderId="19" xfId="0" applyFont="1" applyFill="1" applyBorder="1" applyAlignment="1" applyProtection="1">
      <alignment horizontal="center" vertical="center"/>
    </xf>
    <xf numFmtId="0" fontId="27" fillId="0" borderId="1" xfId="0" applyFont="1" applyBorder="1" applyAlignment="1" applyProtection="1">
      <alignment horizontal="center" vertical="center"/>
      <protection locked="0"/>
    </xf>
    <xf numFmtId="0" fontId="0" fillId="4" borderId="1" xfId="0"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2" fontId="5" fillId="2" borderId="15" xfId="2" applyNumberFormat="1" applyFont="1" applyFill="1" applyBorder="1" applyAlignment="1" applyProtection="1">
      <alignment horizontal="center" vertical="center"/>
    </xf>
    <xf numFmtId="2" fontId="5" fillId="2" borderId="18" xfId="2" applyNumberFormat="1" applyFont="1" applyFill="1" applyBorder="1" applyAlignment="1" applyProtection="1">
      <alignment horizontal="center" vertical="center"/>
    </xf>
    <xf numFmtId="2" fontId="5" fillId="2" borderId="9" xfId="2" applyNumberFormat="1"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0" fillId="2" borderId="8"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top"/>
    </xf>
    <xf numFmtId="0" fontId="6" fillId="5" borderId="5" xfId="0" applyFont="1" applyFill="1" applyBorder="1" applyAlignment="1" applyProtection="1">
      <alignment horizontal="center" vertical="top"/>
    </xf>
    <xf numFmtId="0" fontId="11" fillId="6"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xf>
    <xf numFmtId="49" fontId="4" fillId="3" borderId="8" xfId="0" applyNumberFormat="1" applyFont="1" applyFill="1" applyBorder="1" applyAlignment="1" applyProtection="1">
      <alignment horizontal="center" vertical="center"/>
      <protection locked="0"/>
    </xf>
    <xf numFmtId="49" fontId="4" fillId="3" borderId="5"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cellXfs>
  <cellStyles count="4">
    <cellStyle name="Moeda" xfId="1" builtinId="4"/>
    <cellStyle name="Normal" xfId="0" builtinId="0"/>
    <cellStyle name="Porcentagem" xfId="2" builtinId="5"/>
    <cellStyle name="Vírgul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XFD2620"/>
  <sheetViews>
    <sheetView tabSelected="1" topLeftCell="A334" zoomScale="70" zoomScaleNormal="70" workbookViewId="0">
      <selection activeCell="B342" sqref="B342"/>
    </sheetView>
  </sheetViews>
  <sheetFormatPr defaultColWidth="9.140625" defaultRowHeight="15.75" thickBottom="1"/>
  <cols>
    <col min="1" max="1" width="49.140625" style="27" customWidth="1"/>
    <col min="2" max="2" width="79.7109375" style="27" customWidth="1"/>
    <col min="3" max="3" width="48" style="27" customWidth="1"/>
    <col min="4" max="4" width="22" style="189" customWidth="1"/>
    <col min="5" max="5" width="18" style="189" customWidth="1"/>
    <col min="6" max="6" width="19.7109375" style="58" customWidth="1"/>
    <col min="7" max="7" width="29" style="2" bestFit="1" customWidth="1"/>
    <col min="8" max="8" width="27.140625" style="2" customWidth="1"/>
    <col min="9" max="9" width="16.7109375" style="2" customWidth="1"/>
    <col min="10" max="10" width="14.42578125" style="2" customWidth="1"/>
    <col min="11" max="12" width="9.140625" style="2" customWidth="1"/>
    <col min="13" max="13" width="27" style="2" bestFit="1" customWidth="1"/>
    <col min="14" max="23" width="9.140625" style="2"/>
    <col min="24" max="24" width="0" style="2" hidden="1" customWidth="1"/>
    <col min="25" max="30" width="9.140625" style="2"/>
    <col min="31" max="16384" width="9.140625" style="24"/>
  </cols>
  <sheetData>
    <row r="1" spans="1:105" thickBot="1">
      <c r="A1" s="333" t="s">
        <v>0</v>
      </c>
      <c r="B1" s="333"/>
      <c r="C1" s="333"/>
      <c r="D1" s="333"/>
      <c r="E1" s="333"/>
      <c r="F1" s="2"/>
      <c r="K1" s="3"/>
      <c r="L1" s="3"/>
      <c r="M1" s="318" t="s">
        <v>1</v>
      </c>
      <c r="N1" s="319"/>
      <c r="P1" s="316" t="s">
        <v>2</v>
      </c>
      <c r="Q1" s="317"/>
      <c r="R1" s="317"/>
      <c r="S1" s="317"/>
      <c r="T1" s="317"/>
      <c r="U1" s="317"/>
      <c r="V1" s="317"/>
      <c r="W1" s="317"/>
      <c r="X1" s="317"/>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3"/>
    </row>
    <row r="2" spans="1:105" ht="27" customHeight="1" thickBot="1">
      <c r="A2" s="333"/>
      <c r="B2" s="333"/>
      <c r="C2" s="333"/>
      <c r="D2" s="333"/>
      <c r="E2" s="333"/>
      <c r="F2" s="2"/>
      <c r="K2" s="3"/>
      <c r="L2" s="3"/>
      <c r="M2" s="73" t="s">
        <v>3</v>
      </c>
      <c r="N2" s="160">
        <v>0</v>
      </c>
      <c r="P2" s="74"/>
      <c r="Q2" s="74"/>
      <c r="R2" s="163" t="s">
        <v>4</v>
      </c>
      <c r="S2" s="163" t="s">
        <v>5</v>
      </c>
      <c r="T2" s="163" t="s">
        <v>6</v>
      </c>
      <c r="U2" s="164" t="s">
        <v>7</v>
      </c>
      <c r="V2" s="164" t="s">
        <v>8</v>
      </c>
      <c r="W2" s="164" t="s">
        <v>9</v>
      </c>
      <c r="X2" s="149" t="s">
        <v>10</v>
      </c>
      <c r="Y2" s="21"/>
      <c r="Z2" s="21"/>
      <c r="AA2" s="21"/>
      <c r="AB2" s="21"/>
      <c r="AC2" s="21"/>
      <c r="AD2" s="21"/>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3"/>
    </row>
    <row r="3" spans="1:105" ht="27.75" customHeight="1" thickBot="1">
      <c r="A3" s="333"/>
      <c r="B3" s="333"/>
      <c r="C3" s="333"/>
      <c r="D3" s="333"/>
      <c r="E3" s="333"/>
      <c r="F3" s="2"/>
      <c r="M3" s="73" t="s">
        <v>11</v>
      </c>
      <c r="N3" s="160">
        <v>0.2</v>
      </c>
      <c r="P3" s="69" t="s">
        <v>12</v>
      </c>
      <c r="Q3" s="69" t="str">
        <f>"R"&amp;R3&amp;S3&amp;T3</f>
        <v>R001</v>
      </c>
      <c r="R3" s="70">
        <v>0</v>
      </c>
      <c r="S3" s="70">
        <v>0</v>
      </c>
      <c r="T3" s="70">
        <v>1</v>
      </c>
      <c r="U3" s="161">
        <v>0</v>
      </c>
      <c r="V3" s="161">
        <v>0</v>
      </c>
      <c r="W3" s="161">
        <v>100</v>
      </c>
      <c r="X3" s="65">
        <f>SUM(U3:W3)</f>
        <v>100</v>
      </c>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6"/>
    </row>
    <row r="4" spans="1:105" ht="52.5" customHeight="1" thickBot="1">
      <c r="A4" s="334" t="s">
        <v>13</v>
      </c>
      <c r="B4" s="335"/>
      <c r="C4" s="335"/>
      <c r="D4" s="335"/>
      <c r="E4" s="335"/>
      <c r="F4" s="66"/>
      <c r="K4" s="3"/>
      <c r="L4" s="3"/>
      <c r="M4" s="73" t="s">
        <v>14</v>
      </c>
      <c r="N4" s="160">
        <v>0.5</v>
      </c>
      <c r="P4" s="69" t="s">
        <v>15</v>
      </c>
      <c r="Q4" s="69" t="str">
        <f t="shared" ref="Q4:Q9" si="0">"R"&amp;R4&amp;S4&amp;T4</f>
        <v>R010</v>
      </c>
      <c r="R4" s="70">
        <v>0</v>
      </c>
      <c r="S4" s="70">
        <v>1</v>
      </c>
      <c r="T4" s="70">
        <v>0</v>
      </c>
      <c r="U4" s="161">
        <v>0</v>
      </c>
      <c r="V4" s="161">
        <v>100</v>
      </c>
      <c r="W4" s="161">
        <v>0</v>
      </c>
      <c r="X4" s="65">
        <f t="shared" ref="X4:X9" si="1">SUM(U4:W4)</f>
        <v>100</v>
      </c>
      <c r="Y4" s="3"/>
      <c r="Z4" s="3"/>
      <c r="AA4" s="3"/>
      <c r="AB4" s="3"/>
      <c r="AC4" s="3"/>
      <c r="AD4" s="3"/>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6"/>
    </row>
    <row r="5" spans="1:105" ht="29.25" customHeight="1" thickBot="1">
      <c r="A5" s="145" t="s">
        <v>1</v>
      </c>
      <c r="B5" s="274" t="s">
        <v>16</v>
      </c>
      <c r="C5" s="274"/>
      <c r="D5" s="191"/>
      <c r="E5" s="172"/>
      <c r="F5" s="68"/>
      <c r="K5" s="3"/>
      <c r="L5" s="3"/>
      <c r="M5" s="73" t="s">
        <v>17</v>
      </c>
      <c r="N5" s="160">
        <v>1</v>
      </c>
      <c r="P5" s="69" t="s">
        <v>18</v>
      </c>
      <c r="Q5" s="69" t="str">
        <f t="shared" si="0"/>
        <v>R011</v>
      </c>
      <c r="R5" s="70">
        <v>0</v>
      </c>
      <c r="S5" s="70">
        <v>1</v>
      </c>
      <c r="T5" s="70">
        <v>1</v>
      </c>
      <c r="U5" s="161">
        <v>0</v>
      </c>
      <c r="V5" s="161">
        <v>60</v>
      </c>
      <c r="W5" s="161">
        <v>40</v>
      </c>
      <c r="X5" s="65">
        <f t="shared" si="1"/>
        <v>100</v>
      </c>
      <c r="Y5" s="3"/>
      <c r="Z5" s="3"/>
      <c r="AA5" s="3"/>
      <c r="AB5" s="3"/>
      <c r="AC5" s="3"/>
      <c r="AD5" s="3"/>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6"/>
    </row>
    <row r="6" spans="1:105" ht="117" customHeight="1" thickBot="1">
      <c r="A6" s="145" t="s">
        <v>2</v>
      </c>
      <c r="B6" s="344" t="s">
        <v>19</v>
      </c>
      <c r="C6" s="345"/>
      <c r="D6" s="345"/>
      <c r="E6" s="346"/>
      <c r="F6" s="72" t="s">
        <v>20</v>
      </c>
      <c r="G6" s="3"/>
      <c r="H6" s="3"/>
      <c r="I6" s="3"/>
      <c r="J6" s="3"/>
      <c r="K6" s="3"/>
      <c r="L6" s="3"/>
      <c r="P6" s="69" t="s">
        <v>21</v>
      </c>
      <c r="Q6" s="69" t="str">
        <f t="shared" si="0"/>
        <v>R100</v>
      </c>
      <c r="R6" s="70">
        <v>1</v>
      </c>
      <c r="S6" s="70">
        <v>0</v>
      </c>
      <c r="T6" s="70">
        <v>0</v>
      </c>
      <c r="U6" s="161">
        <v>100</v>
      </c>
      <c r="V6" s="161">
        <v>0</v>
      </c>
      <c r="W6" s="161">
        <v>0</v>
      </c>
      <c r="X6" s="65">
        <f t="shared" si="1"/>
        <v>100</v>
      </c>
      <c r="Y6" s="3"/>
      <c r="Z6" s="3"/>
      <c r="AA6" s="3"/>
      <c r="AB6" s="3"/>
      <c r="AC6" s="3"/>
      <c r="AD6" s="3"/>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6"/>
    </row>
    <row r="7" spans="1:105" ht="24.75" customHeight="1" thickBot="1">
      <c r="A7" s="329" t="s">
        <v>22</v>
      </c>
      <c r="B7" s="329"/>
      <c r="C7" s="329"/>
      <c r="D7" s="329"/>
      <c r="E7" s="329"/>
      <c r="F7" s="150" t="s">
        <v>23</v>
      </c>
      <c r="G7" s="326" t="s">
        <v>24</v>
      </c>
      <c r="H7" s="327"/>
      <c r="I7" s="327"/>
      <c r="J7" s="328"/>
      <c r="P7" s="69" t="s">
        <v>25</v>
      </c>
      <c r="Q7" s="69" t="str">
        <f t="shared" si="0"/>
        <v>R101</v>
      </c>
      <c r="R7" s="70">
        <v>1</v>
      </c>
      <c r="S7" s="70">
        <v>0</v>
      </c>
      <c r="T7" s="70">
        <v>1</v>
      </c>
      <c r="U7" s="161">
        <v>70</v>
      </c>
      <c r="V7" s="161">
        <v>0</v>
      </c>
      <c r="W7" s="161">
        <v>30</v>
      </c>
      <c r="X7" s="65">
        <f t="shared" si="1"/>
        <v>100</v>
      </c>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6"/>
    </row>
    <row r="8" spans="1:105" s="35" customFormat="1" ht="22.5" customHeight="1" thickBot="1">
      <c r="A8" s="75" t="s">
        <v>26</v>
      </c>
      <c r="B8" s="76" t="s">
        <v>27</v>
      </c>
      <c r="C8" s="5" t="s">
        <v>28</v>
      </c>
      <c r="D8" s="173" t="s">
        <v>29</v>
      </c>
      <c r="E8" s="173" t="s">
        <v>30</v>
      </c>
      <c r="F8" s="150" t="s">
        <v>23</v>
      </c>
      <c r="G8" s="69" t="s">
        <v>31</v>
      </c>
      <c r="H8" s="69" t="s">
        <v>32</v>
      </c>
      <c r="I8" s="69" t="s">
        <v>33</v>
      </c>
      <c r="J8" s="69" t="s">
        <v>34</v>
      </c>
      <c r="K8" s="32"/>
      <c r="L8" s="32"/>
      <c r="M8" s="2"/>
      <c r="N8" s="2"/>
      <c r="O8" s="2"/>
      <c r="P8" s="69" t="s">
        <v>35</v>
      </c>
      <c r="Q8" s="69" t="str">
        <f t="shared" si="0"/>
        <v>R110</v>
      </c>
      <c r="R8" s="70">
        <v>1</v>
      </c>
      <c r="S8" s="70">
        <v>1</v>
      </c>
      <c r="T8" s="70">
        <v>0</v>
      </c>
      <c r="U8" s="161">
        <v>60</v>
      </c>
      <c r="V8" s="161">
        <v>40</v>
      </c>
      <c r="W8" s="161">
        <v>0</v>
      </c>
      <c r="X8" s="65">
        <f t="shared" si="1"/>
        <v>100</v>
      </c>
      <c r="Y8" s="32"/>
      <c r="Z8" s="32"/>
      <c r="AA8" s="32"/>
      <c r="AB8" s="32"/>
      <c r="AC8" s="32"/>
      <c r="AD8" s="32"/>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4"/>
    </row>
    <row r="9" spans="1:105" s="35" customFormat="1" ht="48" customHeight="1" thickBot="1">
      <c r="A9" s="79" t="s">
        <v>36</v>
      </c>
      <c r="B9" s="80" t="s">
        <v>37</v>
      </c>
      <c r="C9" s="148"/>
      <c r="D9" s="192" t="str">
        <f>IF(C9="","ND",VLOOKUP(C9,$M$2:$N$5,2,FALSE))</f>
        <v>ND</v>
      </c>
      <c r="E9" s="152">
        <f>IF(F9=$G$9,$J$9,IF(F9=$G$10,$J$10,$J$11))</f>
        <v>8.5714285714285712</v>
      </c>
      <c r="F9" s="151" t="s">
        <v>23</v>
      </c>
      <c r="G9" s="65" t="s">
        <v>23</v>
      </c>
      <c r="H9" s="149">
        <f>COUNTIF($F$9:$F$15,"Estratégico")</f>
        <v>5</v>
      </c>
      <c r="I9" s="149">
        <f>IF(VLOOKUP($H$12,$Q$3:$X$9,8,FALSE)&lt;&gt;100,"Erro escala peso",VLOOKUP($H$12,$Q$3:$X$9,5,FALSE))</f>
        <v>60</v>
      </c>
      <c r="J9" s="153">
        <f>IF(H9=0,"na",(I9/($H$9+$H$10+$H$11)))</f>
        <v>8.5714285714285712</v>
      </c>
      <c r="K9" s="166"/>
      <c r="L9" s="36"/>
      <c r="M9" s="2"/>
      <c r="N9" s="2"/>
      <c r="O9" s="2"/>
      <c r="P9" s="69" t="s">
        <v>38</v>
      </c>
      <c r="Q9" s="69" t="str">
        <f t="shared" si="0"/>
        <v>R111</v>
      </c>
      <c r="R9" s="65">
        <v>1</v>
      </c>
      <c r="S9" s="65">
        <v>1</v>
      </c>
      <c r="T9" s="65">
        <v>1</v>
      </c>
      <c r="U9" s="162">
        <v>50</v>
      </c>
      <c r="V9" s="162">
        <v>30</v>
      </c>
      <c r="W9" s="162">
        <v>20</v>
      </c>
      <c r="X9" s="65">
        <f t="shared" si="1"/>
        <v>100</v>
      </c>
      <c r="Y9" s="36"/>
      <c r="Z9" s="36"/>
      <c r="AA9" s="36"/>
      <c r="AB9" s="36"/>
      <c r="AC9" s="36"/>
      <c r="AD9" s="36"/>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4"/>
    </row>
    <row r="10" spans="1:105" s="35" customFormat="1" ht="41.25" customHeight="1" thickBot="1">
      <c r="A10" s="79" t="s">
        <v>39</v>
      </c>
      <c r="B10" s="80" t="s">
        <v>40</v>
      </c>
      <c r="C10" s="148"/>
      <c r="D10" s="192" t="str">
        <f t="shared" ref="D10:D15" si="2">IF(C10="","ND",VLOOKUP(C10,$M$2:$N$5,2,FALSE))</f>
        <v>ND</v>
      </c>
      <c r="E10" s="152">
        <f t="shared" ref="E10:E15" si="3">IF(F10=$G$9,$J$9,IF(F10=$G$10,$J$10,$J$11))</f>
        <v>8.5714285714285712</v>
      </c>
      <c r="F10" s="151" t="s">
        <v>23</v>
      </c>
      <c r="G10" s="65" t="s">
        <v>41</v>
      </c>
      <c r="H10" s="149">
        <f>COUNTIF($F$9:$F$15,"Tático")</f>
        <v>2</v>
      </c>
      <c r="I10" s="149">
        <f>IF(VLOOKUP($H$12,$Q$3:$X$9,8,FALSE)&lt;&gt;100,"Erro escala peso",VLOOKUP($H$12,$Q$3:$X$9,6,FALSE))</f>
        <v>40</v>
      </c>
      <c r="J10" s="153">
        <f t="shared" ref="J10:J11" si="4">IF(H10=0,"na",(I10/($H$9+$H$10+$H$11)))</f>
        <v>5.7142857142857144</v>
      </c>
      <c r="K10" s="166"/>
      <c r="L10" s="36"/>
      <c r="M10" s="2"/>
      <c r="N10" s="2"/>
      <c r="O10" s="2"/>
      <c r="P10" s="36"/>
      <c r="Q10" s="36"/>
      <c r="R10" s="33"/>
      <c r="S10" s="36"/>
      <c r="T10" s="36"/>
      <c r="U10" s="36"/>
      <c r="V10" s="36"/>
      <c r="W10" s="36"/>
      <c r="X10" s="36"/>
      <c r="Y10" s="36"/>
      <c r="Z10" s="36"/>
      <c r="AA10" s="36"/>
      <c r="AB10" s="36"/>
      <c r="AC10" s="36"/>
      <c r="AD10" s="36"/>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4"/>
    </row>
    <row r="11" spans="1:105" s="35" customFormat="1" ht="68.25" customHeight="1" thickBot="1">
      <c r="A11" s="79" t="s">
        <v>42</v>
      </c>
      <c r="B11" s="90" t="s">
        <v>43</v>
      </c>
      <c r="C11" s="148"/>
      <c r="D11" s="192" t="str">
        <f t="shared" si="2"/>
        <v>ND</v>
      </c>
      <c r="E11" s="152">
        <f t="shared" si="3"/>
        <v>8.5714285714285712</v>
      </c>
      <c r="F11" s="151" t="s">
        <v>23</v>
      </c>
      <c r="G11" s="65" t="s">
        <v>44</v>
      </c>
      <c r="H11" s="149">
        <f>COUNTIF($F$9:$F$15,"Operacional")</f>
        <v>0</v>
      </c>
      <c r="I11" s="149">
        <f>IF(VLOOKUP($H$12,$Q$3:$X$9,8,FALSE)&lt;&gt;100,"Erro escala peso",VLOOKUP($H$12,$Q$3:$X$9,7,FALSE))</f>
        <v>0</v>
      </c>
      <c r="J11" s="153" t="str">
        <f t="shared" si="4"/>
        <v>na</v>
      </c>
      <c r="K11" s="36"/>
      <c r="L11" s="36"/>
      <c r="M11" s="36"/>
      <c r="N11" s="36"/>
      <c r="O11" s="36"/>
      <c r="P11" s="36"/>
      <c r="Q11" s="36"/>
      <c r="R11" s="36"/>
      <c r="S11" s="36"/>
      <c r="T11" s="36"/>
      <c r="U11" s="36"/>
      <c r="V11" s="36"/>
      <c r="W11" s="36"/>
      <c r="X11" s="36"/>
      <c r="Y11" s="36"/>
      <c r="Z11" s="36"/>
      <c r="AA11" s="36"/>
      <c r="AB11" s="36"/>
      <c r="AC11" s="36"/>
      <c r="AD11" s="36"/>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4"/>
    </row>
    <row r="12" spans="1:105" s="35" customFormat="1" ht="60.75" thickBot="1">
      <c r="A12" s="79" t="s">
        <v>45</v>
      </c>
      <c r="B12" s="90" t="s">
        <v>46</v>
      </c>
      <c r="C12" s="148"/>
      <c r="D12" s="192" t="str">
        <f t="shared" si="2"/>
        <v>ND</v>
      </c>
      <c r="E12" s="152">
        <f t="shared" si="3"/>
        <v>8.5714285714285712</v>
      </c>
      <c r="F12" s="151" t="s">
        <v>23</v>
      </c>
      <c r="G12" s="71" t="s">
        <v>47</v>
      </c>
      <c r="H12" s="71" t="str">
        <f>"R"&amp;IF(H9=0,0,H9/H9)&amp;IF(H10=0,0,H10/H10)&amp;IF(H11=0,0,H11/H11)</f>
        <v>R110</v>
      </c>
      <c r="I12" s="36"/>
      <c r="J12" s="36"/>
      <c r="K12" s="36"/>
      <c r="L12" s="36"/>
      <c r="M12" s="36"/>
      <c r="N12" s="36"/>
      <c r="O12" s="36"/>
      <c r="P12" s="36"/>
      <c r="Q12" s="36"/>
      <c r="R12" s="36"/>
      <c r="S12" s="36"/>
      <c r="T12" s="36"/>
      <c r="U12" s="36"/>
      <c r="V12" s="36"/>
      <c r="W12" s="36"/>
      <c r="X12" s="36"/>
      <c r="Y12" s="36"/>
      <c r="Z12" s="36"/>
      <c r="AA12" s="36"/>
      <c r="AB12" s="36"/>
      <c r="AC12" s="36"/>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4"/>
    </row>
    <row r="13" spans="1:105" s="35" customFormat="1" ht="48" customHeight="1" thickBot="1">
      <c r="A13" s="79" t="s">
        <v>48</v>
      </c>
      <c r="B13" s="90" t="s">
        <v>49</v>
      </c>
      <c r="C13" s="148"/>
      <c r="D13" s="192" t="str">
        <f t="shared" si="2"/>
        <v>ND</v>
      </c>
      <c r="E13" s="152">
        <f t="shared" si="3"/>
        <v>8.5714285714285712</v>
      </c>
      <c r="F13" s="151" t="s">
        <v>23</v>
      </c>
      <c r="G13" s="63"/>
      <c r="H13" s="36"/>
      <c r="I13" s="36"/>
      <c r="J13" s="36"/>
      <c r="K13" s="36"/>
      <c r="L13" s="36"/>
      <c r="M13" s="36"/>
      <c r="N13" s="38"/>
      <c r="O13" s="38"/>
      <c r="P13" s="38"/>
      <c r="Q13" s="38"/>
      <c r="R13" s="36"/>
      <c r="S13" s="36"/>
      <c r="T13" s="36"/>
      <c r="U13" s="36"/>
      <c r="V13" s="36"/>
      <c r="W13" s="36"/>
      <c r="X13" s="36"/>
      <c r="Y13" s="36"/>
      <c r="Z13" s="36"/>
      <c r="AA13" s="36"/>
      <c r="AB13" s="36"/>
      <c r="AC13" s="36"/>
      <c r="AD13" s="36"/>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4"/>
    </row>
    <row r="14" spans="1:105" s="35" customFormat="1" ht="85.5" customHeight="1" thickBot="1">
      <c r="A14" s="79" t="s">
        <v>50</v>
      </c>
      <c r="B14" s="90" t="s">
        <v>51</v>
      </c>
      <c r="C14" s="148"/>
      <c r="D14" s="192" t="str">
        <f t="shared" si="2"/>
        <v>ND</v>
      </c>
      <c r="E14" s="152">
        <f t="shared" si="3"/>
        <v>5.7142857142857144</v>
      </c>
      <c r="F14" s="151" t="s">
        <v>41</v>
      </c>
      <c r="G14" s="63"/>
      <c r="H14" s="36"/>
      <c r="I14" s="36"/>
      <c r="J14" s="36"/>
      <c r="K14" s="36"/>
      <c r="L14" s="36"/>
      <c r="M14" s="36"/>
      <c r="N14" s="38"/>
      <c r="O14" s="38"/>
      <c r="P14" s="38"/>
      <c r="Q14" s="38"/>
      <c r="R14" s="36"/>
      <c r="S14" s="36"/>
      <c r="T14" s="36"/>
      <c r="U14" s="36"/>
      <c r="V14" s="36"/>
      <c r="W14" s="36"/>
      <c r="X14" s="36"/>
      <c r="Y14" s="36"/>
      <c r="Z14" s="36"/>
      <c r="AA14" s="36"/>
      <c r="AB14" s="36"/>
      <c r="AC14" s="36"/>
      <c r="AD14" s="36"/>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4"/>
    </row>
    <row r="15" spans="1:105" s="35" customFormat="1" ht="56.25" customHeight="1" thickBot="1">
      <c r="A15" s="79" t="s">
        <v>52</v>
      </c>
      <c r="B15" s="90" t="s">
        <v>53</v>
      </c>
      <c r="C15" s="148"/>
      <c r="D15" s="192" t="str">
        <f t="shared" si="2"/>
        <v>ND</v>
      </c>
      <c r="E15" s="152">
        <f t="shared" si="3"/>
        <v>5.7142857142857144</v>
      </c>
      <c r="F15" s="151" t="s">
        <v>41</v>
      </c>
      <c r="G15" s="63"/>
      <c r="H15" s="36"/>
      <c r="I15" s="36"/>
      <c r="J15" s="36"/>
      <c r="K15" s="36"/>
      <c r="L15" s="36"/>
      <c r="M15" s="36"/>
      <c r="N15" s="32"/>
      <c r="O15" s="32"/>
      <c r="P15" s="32"/>
      <c r="Q15" s="32"/>
      <c r="R15" s="36"/>
      <c r="S15" s="36"/>
      <c r="T15" s="36"/>
      <c r="U15" s="36"/>
      <c r="V15" s="36"/>
      <c r="W15" s="36"/>
      <c r="X15" s="36"/>
      <c r="Y15" s="36"/>
      <c r="Z15" s="36"/>
      <c r="AA15" s="36"/>
      <c r="AB15" s="36"/>
      <c r="AC15" s="36"/>
      <c r="AD15" s="36"/>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4"/>
    </row>
    <row r="16" spans="1:105" s="35" customFormat="1" ht="16.5" thickBot="1">
      <c r="A16" s="81"/>
      <c r="B16" s="82" t="s">
        <v>54</v>
      </c>
      <c r="C16" s="12">
        <f>SUMPRODUCT(E9:E15,D9:D15)/E16</f>
        <v>0</v>
      </c>
      <c r="D16" s="37"/>
      <c r="E16" s="170">
        <f>SUM(E9:E15)</f>
        <v>54.285714285714285</v>
      </c>
      <c r="F16" s="60"/>
      <c r="G16" s="38"/>
      <c r="H16" s="38"/>
      <c r="I16" s="38"/>
      <c r="J16" s="38"/>
      <c r="K16" s="38"/>
      <c r="L16" s="38"/>
      <c r="M16" s="36"/>
      <c r="N16" s="36"/>
      <c r="O16" s="36"/>
      <c r="P16" s="36"/>
      <c r="Q16" s="36"/>
      <c r="R16" s="38"/>
      <c r="S16" s="38"/>
      <c r="T16" s="38"/>
      <c r="U16" s="38"/>
      <c r="V16" s="38"/>
      <c r="W16" s="38"/>
      <c r="X16" s="38"/>
      <c r="Y16" s="38"/>
      <c r="Z16" s="38"/>
      <c r="AA16" s="38"/>
      <c r="AB16" s="38"/>
      <c r="AC16" s="38"/>
      <c r="AD16" s="38"/>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4"/>
    </row>
    <row r="17" spans="1:105" s="35" customFormat="1" ht="16.5" thickBot="1">
      <c r="A17" s="81"/>
      <c r="B17" s="83"/>
      <c r="C17" s="12"/>
      <c r="D17" s="37"/>
      <c r="E17" s="84"/>
      <c r="F17" s="60"/>
      <c r="G17" s="38"/>
      <c r="H17" s="38"/>
      <c r="I17" s="38"/>
      <c r="J17" s="38"/>
      <c r="K17" s="38"/>
      <c r="L17" s="38"/>
      <c r="M17" s="36"/>
      <c r="N17" s="36"/>
      <c r="O17" s="36"/>
      <c r="P17" s="36"/>
      <c r="Q17" s="36"/>
      <c r="R17" s="38"/>
      <c r="S17" s="38"/>
      <c r="T17" s="38"/>
      <c r="U17" s="38"/>
      <c r="V17" s="38"/>
      <c r="W17" s="38"/>
      <c r="X17" s="38"/>
      <c r="Y17" s="38"/>
      <c r="Z17" s="38"/>
      <c r="AA17" s="38"/>
      <c r="AB17" s="38"/>
      <c r="AC17" s="38"/>
      <c r="AD17" s="38"/>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4"/>
    </row>
    <row r="18" spans="1:105" s="35" customFormat="1" ht="25.5" customHeight="1" thickBot="1">
      <c r="A18" s="75" t="s">
        <v>55</v>
      </c>
      <c r="B18" s="76" t="s">
        <v>56</v>
      </c>
      <c r="C18" s="77" t="s">
        <v>28</v>
      </c>
      <c r="D18" s="173" t="s">
        <v>29</v>
      </c>
      <c r="E18" s="173" t="s">
        <v>30</v>
      </c>
      <c r="F18" s="150" t="s">
        <v>23</v>
      </c>
      <c r="G18" s="69" t="s">
        <v>31</v>
      </c>
      <c r="H18" s="69" t="s">
        <v>32</v>
      </c>
      <c r="I18" s="69" t="s">
        <v>33</v>
      </c>
      <c r="J18" s="69" t="s">
        <v>34</v>
      </c>
      <c r="K18" s="32"/>
      <c r="L18" s="32"/>
      <c r="M18" s="36"/>
      <c r="N18" s="36"/>
      <c r="O18" s="36"/>
      <c r="P18" s="36"/>
      <c r="Q18" s="36"/>
      <c r="R18" s="32"/>
      <c r="S18" s="32"/>
      <c r="T18" s="32"/>
      <c r="U18" s="32"/>
      <c r="V18" s="32"/>
      <c r="W18" s="32"/>
      <c r="X18" s="32"/>
      <c r="Y18" s="32"/>
      <c r="Z18" s="32"/>
      <c r="AA18" s="32"/>
      <c r="AB18" s="32"/>
      <c r="AC18" s="32"/>
      <c r="AD18" s="32"/>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4"/>
    </row>
    <row r="19" spans="1:105" s="35" customFormat="1" ht="60.75" thickBot="1">
      <c r="A19" s="79" t="s">
        <v>57</v>
      </c>
      <c r="B19" s="90" t="s">
        <v>58</v>
      </c>
      <c r="C19" s="148"/>
      <c r="D19" s="192" t="str">
        <f>IF(C19="","ND",VLOOKUP(C19,$M$2:$N$5,2,FALSE))</f>
        <v>ND</v>
      </c>
      <c r="E19" s="152">
        <f t="shared" ref="E19:E32" si="5">IF(F19=$G$19,$J$19,IF(F19=$G$20,$J$20,$J$21))</f>
        <v>4.2857142857142856</v>
      </c>
      <c r="F19" s="151" t="s">
        <v>23</v>
      </c>
      <c r="G19" s="65" t="s">
        <v>23</v>
      </c>
      <c r="H19" s="65">
        <f>COUNTIF($F$19:$F$32,"Estratégico")</f>
        <v>11</v>
      </c>
      <c r="I19" s="149">
        <f>IF(VLOOKUP($H$22,$Q$3:$X$9,8,FALSE)&lt;&gt;100,"Erro escala peso",VLOOKUP($H$22,$Q$3:$X$9,5,FALSE))</f>
        <v>60</v>
      </c>
      <c r="J19" s="153">
        <f>IF(H19=0,"na",(I19/($H$19+$H$20+$H$21)))</f>
        <v>4.2857142857142856</v>
      </c>
      <c r="K19" s="36"/>
      <c r="L19" s="36"/>
      <c r="M19" s="36"/>
      <c r="N19" s="36"/>
      <c r="O19" s="36"/>
      <c r="P19" s="36"/>
      <c r="Q19" s="36"/>
      <c r="R19" s="36"/>
      <c r="S19" s="36"/>
      <c r="T19" s="36"/>
      <c r="U19" s="36"/>
      <c r="V19" s="36"/>
      <c r="W19" s="36"/>
      <c r="X19" s="36"/>
      <c r="Y19" s="36"/>
      <c r="Z19" s="36"/>
      <c r="AA19" s="36"/>
      <c r="AB19" s="36"/>
      <c r="AC19" s="36"/>
      <c r="AD19" s="36"/>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4"/>
    </row>
    <row r="20" spans="1:105" s="35" customFormat="1" ht="60.75" thickBot="1">
      <c r="A20" s="79" t="s">
        <v>59</v>
      </c>
      <c r="B20" s="80" t="s">
        <v>60</v>
      </c>
      <c r="C20" s="148"/>
      <c r="D20" s="192" t="str">
        <f t="shared" ref="D20:D32" si="6">IF(C20="","ND",VLOOKUP(C20,$M$2:$N$5,2,FALSE))</f>
        <v>ND</v>
      </c>
      <c r="E20" s="152">
        <f t="shared" si="5"/>
        <v>4.2857142857142856</v>
      </c>
      <c r="F20" s="151" t="s">
        <v>23</v>
      </c>
      <c r="G20" s="65" t="s">
        <v>41</v>
      </c>
      <c r="H20" s="65">
        <f>COUNTIF($F$19:$F$32,"Tático")</f>
        <v>3</v>
      </c>
      <c r="I20" s="149">
        <f>IF(VLOOKUP($H$22,$Q$3:$X$9,8,FALSE)&lt;&gt;100,"Erro escala peso",VLOOKUP($H$22,$Q$3:$X$9,6,FALSE))</f>
        <v>40</v>
      </c>
      <c r="J20" s="153">
        <f t="shared" ref="J20:J21" si="7">IF(H20=0,"na",(I20/($H$19+$H$20+$H$21)))</f>
        <v>2.8571428571428572</v>
      </c>
      <c r="K20" s="36"/>
      <c r="L20" s="36"/>
      <c r="M20" s="36"/>
      <c r="N20" s="36"/>
      <c r="O20" s="36"/>
      <c r="P20" s="36"/>
      <c r="Q20" s="36"/>
      <c r="R20" s="36"/>
      <c r="S20" s="36"/>
      <c r="T20" s="36"/>
      <c r="U20" s="36"/>
      <c r="V20" s="36"/>
      <c r="W20" s="36"/>
      <c r="X20" s="36"/>
      <c r="Y20" s="36"/>
      <c r="Z20" s="36"/>
      <c r="AA20" s="36"/>
      <c r="AB20" s="36"/>
      <c r="AC20" s="36"/>
      <c r="AD20" s="36"/>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4"/>
    </row>
    <row r="21" spans="1:105" s="35" customFormat="1" ht="45.75" thickBot="1">
      <c r="A21" s="79" t="s">
        <v>61</v>
      </c>
      <c r="B21" s="80" t="s">
        <v>62</v>
      </c>
      <c r="C21" s="148"/>
      <c r="D21" s="192" t="str">
        <f t="shared" si="6"/>
        <v>ND</v>
      </c>
      <c r="E21" s="152">
        <f t="shared" si="5"/>
        <v>4.2857142857142856</v>
      </c>
      <c r="F21" s="151" t="s">
        <v>23</v>
      </c>
      <c r="G21" s="65" t="s">
        <v>44</v>
      </c>
      <c r="H21" s="65">
        <f>COUNTIF($F$19:$F$32,"Operacional")</f>
        <v>0</v>
      </c>
      <c r="I21" s="149">
        <f>IF(VLOOKUP($H$22,$Q$3:$X$9,8,FALSE)&lt;&gt;100,"Erro escala peso",VLOOKUP($H$22,$Q$3:$X$9,7,FALSE))</f>
        <v>0</v>
      </c>
      <c r="J21" s="153" t="str">
        <f t="shared" si="7"/>
        <v>na</v>
      </c>
      <c r="K21" s="36"/>
      <c r="L21" s="36"/>
      <c r="M21" s="36"/>
      <c r="N21" s="36"/>
      <c r="O21" s="36"/>
      <c r="P21" s="36"/>
      <c r="Q21" s="36"/>
      <c r="R21" s="36"/>
      <c r="S21" s="36"/>
      <c r="T21" s="36"/>
      <c r="U21" s="36"/>
      <c r="V21" s="36"/>
      <c r="W21" s="36"/>
      <c r="X21" s="36"/>
      <c r="Y21" s="36"/>
      <c r="Z21" s="36"/>
      <c r="AA21" s="36"/>
      <c r="AB21" s="36"/>
      <c r="AC21" s="36"/>
      <c r="AD21" s="36"/>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4"/>
    </row>
    <row r="22" spans="1:105" s="35" customFormat="1" ht="60.75" thickBot="1">
      <c r="A22" s="79" t="s">
        <v>63</v>
      </c>
      <c r="B22" s="80" t="s">
        <v>64</v>
      </c>
      <c r="C22" s="148"/>
      <c r="D22" s="192" t="str">
        <f t="shared" si="6"/>
        <v>ND</v>
      </c>
      <c r="E22" s="152">
        <f t="shared" si="5"/>
        <v>4.2857142857142856</v>
      </c>
      <c r="F22" s="151" t="s">
        <v>23</v>
      </c>
      <c r="G22" s="71" t="s">
        <v>47</v>
      </c>
      <c r="H22" s="71" t="str">
        <f>"R"&amp;IF(H19=0,0,H19/H19)&amp;IF(H20=0,0,H20/H20)&amp;IF(H21=0,0,H21/H21)</f>
        <v>R110</v>
      </c>
      <c r="I22" s="36"/>
      <c r="J22" s="36"/>
      <c r="K22" s="36"/>
      <c r="L22" s="36"/>
      <c r="M22" s="36"/>
      <c r="N22" s="36"/>
      <c r="O22" s="36"/>
      <c r="P22" s="36"/>
      <c r="Q22" s="36"/>
      <c r="R22" s="36"/>
      <c r="S22" s="36"/>
      <c r="T22" s="36"/>
      <c r="U22" s="36"/>
      <c r="V22" s="36"/>
      <c r="W22" s="36"/>
      <c r="X22" s="36"/>
      <c r="Y22" s="36"/>
      <c r="Z22" s="36"/>
      <c r="AA22" s="36"/>
      <c r="AB22" s="36"/>
      <c r="AC22" s="36"/>
      <c r="AD22" s="36"/>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4"/>
    </row>
    <row r="23" spans="1:105" s="35" customFormat="1" ht="84.75" customHeight="1" thickBot="1">
      <c r="A23" s="79" t="s">
        <v>65</v>
      </c>
      <c r="B23" s="90" t="s">
        <v>66</v>
      </c>
      <c r="C23" s="148"/>
      <c r="D23" s="192" t="str">
        <f t="shared" si="6"/>
        <v>ND</v>
      </c>
      <c r="E23" s="152">
        <f t="shared" si="5"/>
        <v>4.2857142857142856</v>
      </c>
      <c r="F23" s="151" t="s">
        <v>23</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4"/>
    </row>
    <row r="24" spans="1:105" s="35" customFormat="1" ht="109.5" customHeight="1" thickBot="1">
      <c r="A24" s="79" t="s">
        <v>67</v>
      </c>
      <c r="B24" s="90" t="s">
        <v>68</v>
      </c>
      <c r="C24" s="148"/>
      <c r="D24" s="192" t="str">
        <f t="shared" si="6"/>
        <v>ND</v>
      </c>
      <c r="E24" s="152">
        <f t="shared" si="5"/>
        <v>4.2857142857142856</v>
      </c>
      <c r="F24" s="151" t="s">
        <v>23</v>
      </c>
      <c r="G24" s="36"/>
      <c r="H24" s="36"/>
      <c r="I24" s="36"/>
      <c r="J24" s="36"/>
      <c r="K24" s="36"/>
      <c r="L24" s="36"/>
      <c r="M24" s="38"/>
      <c r="N24" s="36"/>
      <c r="O24" s="36"/>
      <c r="P24" s="36"/>
      <c r="Q24" s="36"/>
      <c r="R24" s="36"/>
      <c r="S24" s="36"/>
      <c r="T24" s="36"/>
      <c r="U24" s="36"/>
      <c r="V24" s="36"/>
      <c r="W24" s="36"/>
      <c r="X24" s="36"/>
      <c r="Y24" s="36"/>
      <c r="Z24" s="36"/>
      <c r="AA24" s="36"/>
      <c r="AB24" s="36"/>
      <c r="AC24" s="36"/>
      <c r="AD24" s="36"/>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4"/>
    </row>
    <row r="25" spans="1:105" s="35" customFormat="1" ht="45.75" thickBot="1">
      <c r="A25" s="79" t="s">
        <v>69</v>
      </c>
      <c r="B25" s="90" t="s">
        <v>70</v>
      </c>
      <c r="C25" s="148"/>
      <c r="D25" s="192" t="str">
        <f t="shared" si="6"/>
        <v>ND</v>
      </c>
      <c r="E25" s="152">
        <f t="shared" si="5"/>
        <v>4.2857142857142856</v>
      </c>
      <c r="F25" s="151" t="s">
        <v>23</v>
      </c>
      <c r="G25" s="36"/>
      <c r="H25" s="36"/>
      <c r="I25" s="36"/>
      <c r="J25" s="36"/>
      <c r="K25" s="36"/>
      <c r="L25" s="36"/>
      <c r="M25" s="38"/>
      <c r="N25" s="36"/>
      <c r="O25" s="36"/>
      <c r="P25" s="36"/>
      <c r="Q25" s="36"/>
      <c r="R25" s="36"/>
      <c r="S25" s="36"/>
      <c r="T25" s="36"/>
      <c r="U25" s="36"/>
      <c r="V25" s="36"/>
      <c r="W25" s="36"/>
      <c r="X25" s="36"/>
      <c r="Y25" s="36"/>
      <c r="Z25" s="36"/>
      <c r="AA25" s="36"/>
      <c r="AB25" s="36"/>
      <c r="AC25" s="36"/>
      <c r="AD25" s="36"/>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4"/>
    </row>
    <row r="26" spans="1:105" s="35" customFormat="1" ht="60.75" thickBot="1">
      <c r="A26" s="79" t="s">
        <v>71</v>
      </c>
      <c r="B26" s="90" t="s">
        <v>72</v>
      </c>
      <c r="C26" s="148"/>
      <c r="D26" s="192" t="str">
        <f t="shared" si="6"/>
        <v>ND</v>
      </c>
      <c r="E26" s="152">
        <f t="shared" si="5"/>
        <v>2.8571428571428572</v>
      </c>
      <c r="F26" s="151" t="s">
        <v>41</v>
      </c>
      <c r="G26" s="36"/>
      <c r="H26" s="36"/>
      <c r="I26" s="36"/>
      <c r="J26" s="36"/>
      <c r="K26" s="36"/>
      <c r="L26" s="36"/>
      <c r="M26" s="32"/>
      <c r="N26" s="36"/>
      <c r="O26" s="36"/>
      <c r="P26" s="36"/>
      <c r="Q26" s="36"/>
      <c r="R26" s="36"/>
      <c r="S26" s="36"/>
      <c r="T26" s="36"/>
      <c r="U26" s="36"/>
      <c r="V26" s="36"/>
      <c r="W26" s="36"/>
      <c r="X26" s="36"/>
      <c r="Y26" s="36"/>
      <c r="Z26" s="36"/>
      <c r="AA26" s="36"/>
      <c r="AB26" s="36"/>
      <c r="AC26" s="36"/>
      <c r="AD26" s="36"/>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4"/>
    </row>
    <row r="27" spans="1:105" s="35" customFormat="1" ht="45.75" thickBot="1">
      <c r="A27" s="79" t="s">
        <v>73</v>
      </c>
      <c r="B27" s="90" t="s">
        <v>74</v>
      </c>
      <c r="C27" s="148"/>
      <c r="D27" s="192" t="str">
        <f t="shared" si="6"/>
        <v>ND</v>
      </c>
      <c r="E27" s="152">
        <f t="shared" si="5"/>
        <v>4.2857142857142856</v>
      </c>
      <c r="F27" s="151" t="s">
        <v>23</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4"/>
    </row>
    <row r="28" spans="1:105" s="35" customFormat="1" ht="67.5" customHeight="1" thickBot="1">
      <c r="A28" s="79" t="s">
        <v>75</v>
      </c>
      <c r="B28" s="90" t="s">
        <v>76</v>
      </c>
      <c r="C28" s="148"/>
      <c r="D28" s="192" t="str">
        <f t="shared" si="6"/>
        <v>ND</v>
      </c>
      <c r="E28" s="152">
        <f t="shared" si="5"/>
        <v>4.2857142857142856</v>
      </c>
      <c r="F28" s="151" t="s">
        <v>23</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4"/>
    </row>
    <row r="29" spans="1:105" s="35" customFormat="1" ht="30.75" thickBot="1">
      <c r="A29" s="79" t="s">
        <v>77</v>
      </c>
      <c r="B29" s="80" t="s">
        <v>78</v>
      </c>
      <c r="C29" s="148"/>
      <c r="D29" s="192" t="str">
        <f t="shared" si="6"/>
        <v>ND</v>
      </c>
      <c r="E29" s="152">
        <f t="shared" si="5"/>
        <v>4.2857142857142856</v>
      </c>
      <c r="F29" s="151" t="s">
        <v>23</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4"/>
    </row>
    <row r="30" spans="1:105" s="35" customFormat="1" ht="45.75" thickBot="1">
      <c r="A30" s="79" t="s">
        <v>79</v>
      </c>
      <c r="B30" s="90" t="s">
        <v>80</v>
      </c>
      <c r="C30" s="148"/>
      <c r="D30" s="192" t="str">
        <f t="shared" si="6"/>
        <v>ND</v>
      </c>
      <c r="E30" s="152">
        <f t="shared" si="5"/>
        <v>4.2857142857142856</v>
      </c>
      <c r="F30" s="151" t="s">
        <v>23</v>
      </c>
      <c r="G30" s="36"/>
      <c r="H30" s="36"/>
      <c r="I30" s="36"/>
      <c r="J30" s="36"/>
      <c r="K30" s="36"/>
      <c r="L30" s="36"/>
      <c r="M30" s="36"/>
      <c r="N30" s="38"/>
      <c r="O30" s="38"/>
      <c r="P30" s="38"/>
      <c r="Q30" s="38"/>
      <c r="R30" s="36"/>
      <c r="S30" s="36"/>
      <c r="T30" s="36"/>
      <c r="U30" s="36"/>
      <c r="V30" s="36"/>
      <c r="W30" s="36"/>
      <c r="X30" s="36"/>
      <c r="Y30" s="36"/>
      <c r="Z30" s="36"/>
      <c r="AA30" s="36"/>
      <c r="AB30" s="36"/>
      <c r="AC30" s="36"/>
      <c r="AD30" s="36"/>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4"/>
    </row>
    <row r="31" spans="1:105" s="35" customFormat="1" ht="50.25" customHeight="1" thickBot="1">
      <c r="A31" s="79" t="s">
        <v>81</v>
      </c>
      <c r="B31" s="80" t="s">
        <v>82</v>
      </c>
      <c r="C31" s="148"/>
      <c r="D31" s="192" t="str">
        <f t="shared" si="6"/>
        <v>ND</v>
      </c>
      <c r="E31" s="152">
        <f t="shared" si="5"/>
        <v>2.8571428571428572</v>
      </c>
      <c r="F31" s="151" t="s">
        <v>41</v>
      </c>
      <c r="G31" s="36"/>
      <c r="H31" s="36"/>
      <c r="I31" s="36"/>
      <c r="J31" s="36"/>
      <c r="K31" s="36"/>
      <c r="L31" s="36"/>
      <c r="M31" s="36"/>
      <c r="N31" s="38"/>
      <c r="O31" s="38"/>
      <c r="P31" s="38"/>
      <c r="Q31" s="38"/>
      <c r="R31" s="36"/>
      <c r="S31" s="36"/>
      <c r="T31" s="36"/>
      <c r="U31" s="36"/>
      <c r="V31" s="36"/>
      <c r="W31" s="36"/>
      <c r="X31" s="36"/>
      <c r="Y31" s="36"/>
      <c r="Z31" s="36"/>
      <c r="AA31" s="36"/>
      <c r="AB31" s="36"/>
      <c r="AC31" s="36"/>
      <c r="AD31" s="36"/>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4"/>
    </row>
    <row r="32" spans="1:105" s="35" customFormat="1" ht="45.75" thickBot="1">
      <c r="A32" s="79" t="s">
        <v>83</v>
      </c>
      <c r="B32" s="90" t="s">
        <v>84</v>
      </c>
      <c r="C32" s="148"/>
      <c r="D32" s="192" t="str">
        <f t="shared" si="6"/>
        <v>ND</v>
      </c>
      <c r="E32" s="152">
        <f t="shared" si="5"/>
        <v>2.8571428571428572</v>
      </c>
      <c r="F32" s="151" t="s">
        <v>41</v>
      </c>
      <c r="G32" s="36"/>
      <c r="H32" s="36"/>
      <c r="I32" s="36"/>
      <c r="J32" s="36"/>
      <c r="K32" s="36"/>
      <c r="L32" s="36"/>
      <c r="M32" s="38"/>
      <c r="N32" s="32"/>
      <c r="O32" s="32"/>
      <c r="P32" s="32"/>
      <c r="Q32" s="32"/>
      <c r="R32" s="36"/>
      <c r="S32" s="36"/>
      <c r="T32" s="36"/>
      <c r="U32" s="36"/>
      <c r="V32" s="36"/>
      <c r="W32" s="36"/>
      <c r="X32" s="36"/>
      <c r="Y32" s="36"/>
      <c r="Z32" s="36"/>
      <c r="AA32" s="36"/>
      <c r="AB32" s="36"/>
      <c r="AC32" s="36"/>
      <c r="AD32" s="36"/>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4"/>
    </row>
    <row r="33" spans="1:105" s="35" customFormat="1" ht="16.5" thickBot="1">
      <c r="A33" s="85"/>
      <c r="B33" s="86" t="s">
        <v>85</v>
      </c>
      <c r="C33" s="12">
        <f>SUMPRODUCT(E19:E32,D19:D32)/E33</f>
        <v>0</v>
      </c>
      <c r="D33" s="40"/>
      <c r="E33" s="170">
        <f>SUM(E19:E32)</f>
        <v>55.714285714285701</v>
      </c>
      <c r="F33" s="60"/>
      <c r="G33" s="38"/>
      <c r="H33" s="38"/>
      <c r="I33" s="38"/>
      <c r="J33" s="38"/>
      <c r="K33" s="38"/>
      <c r="L33" s="38"/>
      <c r="M33" s="38"/>
      <c r="N33" s="36"/>
      <c r="O33" s="36"/>
      <c r="P33" s="36"/>
      <c r="Q33" s="36"/>
      <c r="R33" s="38"/>
      <c r="S33" s="38"/>
      <c r="T33" s="38"/>
      <c r="U33" s="38"/>
      <c r="V33" s="38"/>
      <c r="W33" s="38"/>
      <c r="X33" s="38"/>
      <c r="Y33" s="38"/>
      <c r="Z33" s="38"/>
      <c r="AA33" s="38"/>
      <c r="AB33" s="38"/>
      <c r="AC33" s="38"/>
      <c r="AD33" s="38"/>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4"/>
    </row>
    <row r="34" spans="1:105" s="35" customFormat="1" ht="16.5" thickBot="1">
      <c r="A34" s="85"/>
      <c r="B34" s="87"/>
      <c r="C34" s="13"/>
      <c r="D34" s="40"/>
      <c r="E34" s="39"/>
      <c r="F34" s="60"/>
      <c r="G34" s="38"/>
      <c r="H34" s="38"/>
      <c r="I34" s="38"/>
      <c r="J34" s="38"/>
      <c r="K34" s="38"/>
      <c r="L34" s="38"/>
      <c r="M34" s="32"/>
      <c r="N34" s="36"/>
      <c r="O34" s="36"/>
      <c r="P34" s="36"/>
      <c r="Q34" s="36"/>
      <c r="R34" s="38"/>
      <c r="S34" s="38"/>
      <c r="T34" s="38"/>
      <c r="U34" s="38"/>
      <c r="V34" s="38"/>
      <c r="W34" s="38"/>
      <c r="X34" s="38"/>
      <c r="Y34" s="38"/>
      <c r="Z34" s="38"/>
      <c r="AA34" s="38"/>
      <c r="AB34" s="38"/>
      <c r="AC34" s="38"/>
      <c r="AD34" s="38"/>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5" customFormat="1" ht="30.75" customHeight="1" thickBot="1">
      <c r="A35" s="75" t="s">
        <v>86</v>
      </c>
      <c r="B35" s="76" t="s">
        <v>87</v>
      </c>
      <c r="C35" s="77" t="s">
        <v>28</v>
      </c>
      <c r="D35" s="173" t="s">
        <v>29</v>
      </c>
      <c r="E35" s="173" t="s">
        <v>30</v>
      </c>
      <c r="F35" s="150" t="s">
        <v>23</v>
      </c>
      <c r="G35" s="69" t="s">
        <v>31</v>
      </c>
      <c r="H35" s="69" t="s">
        <v>32</v>
      </c>
      <c r="I35" s="69" t="s">
        <v>33</v>
      </c>
      <c r="J35" s="69" t="s">
        <v>34</v>
      </c>
      <c r="K35" s="32"/>
      <c r="L35" s="32"/>
      <c r="M35" s="36"/>
      <c r="N35" s="36"/>
      <c r="O35" s="36"/>
      <c r="P35" s="36"/>
      <c r="Q35" s="36"/>
      <c r="R35" s="32"/>
      <c r="S35" s="32"/>
      <c r="T35" s="32"/>
      <c r="U35" s="32"/>
      <c r="V35" s="32"/>
      <c r="W35" s="32"/>
      <c r="X35" s="32"/>
      <c r="Y35" s="32"/>
      <c r="Z35" s="32"/>
      <c r="AA35" s="32"/>
      <c r="AB35" s="32"/>
      <c r="AC35" s="32"/>
      <c r="AD35" s="32"/>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4"/>
    </row>
    <row r="36" spans="1:105" s="35" customFormat="1" ht="60.75" customHeight="1" thickBot="1">
      <c r="A36" s="88" t="s">
        <v>88</v>
      </c>
      <c r="B36" s="80" t="s">
        <v>89</v>
      </c>
      <c r="C36" s="148"/>
      <c r="D36" s="193" t="str">
        <f>IF(C36="","ND",VLOOKUP(C36,$M$2:$N$5,2,FALSE))</f>
        <v>ND</v>
      </c>
      <c r="E36" s="152">
        <f>IF(F36=$G$36,$J$36,IF(F36=$G$37,$J$37,$J$38))</f>
        <v>20</v>
      </c>
      <c r="F36" s="151" t="s">
        <v>23</v>
      </c>
      <c r="G36" s="149" t="s">
        <v>23</v>
      </c>
      <c r="H36" s="149">
        <f>COUNTIF($F$36:$F$40,"Estratégico")</f>
        <v>5</v>
      </c>
      <c r="I36" s="149">
        <f>IF(VLOOKUP($H$39,$Q$3:$X$9,8,FALSE)&lt;&gt;100,"Erro escala peso",VLOOKUP($H$39,$Q$3:$X$9,5,FALSE))</f>
        <v>100</v>
      </c>
      <c r="J36" s="153">
        <f>IF(H36=0,"na",(I36/($H$36+$H$37+$H$38)))</f>
        <v>20</v>
      </c>
      <c r="K36" s="36"/>
      <c r="L36" s="36"/>
      <c r="M36" s="36"/>
      <c r="N36" s="36"/>
      <c r="O36" s="36"/>
      <c r="P36" s="36"/>
      <c r="Q36" s="36"/>
      <c r="R36" s="36"/>
      <c r="S36" s="36"/>
      <c r="T36" s="36"/>
      <c r="U36" s="36"/>
      <c r="V36" s="36"/>
      <c r="W36" s="36"/>
      <c r="X36" s="36"/>
      <c r="Y36" s="36"/>
      <c r="Z36" s="36"/>
      <c r="AA36" s="36"/>
      <c r="AB36" s="36"/>
      <c r="AC36" s="36"/>
      <c r="AD36" s="36"/>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4"/>
    </row>
    <row r="37" spans="1:105" s="35" customFormat="1" ht="45.75" thickBot="1">
      <c r="A37" s="88" t="s">
        <v>90</v>
      </c>
      <c r="B37" s="90" t="s">
        <v>91</v>
      </c>
      <c r="C37" s="148"/>
      <c r="D37" s="193" t="str">
        <f t="shared" ref="D37:D40" si="8">IF(C37="","ND",VLOOKUP(C37,$M$2:$N$5,2,FALSE))</f>
        <v>ND</v>
      </c>
      <c r="E37" s="152">
        <f>IF(F37=$G$36,$J$36,IF(F37=$G$37,$J$37,$J$38))</f>
        <v>20</v>
      </c>
      <c r="F37" s="151" t="s">
        <v>23</v>
      </c>
      <c r="G37" s="149" t="s">
        <v>41</v>
      </c>
      <c r="H37" s="149">
        <f>COUNTIF($F$36:$F$40,"Tático")</f>
        <v>0</v>
      </c>
      <c r="I37" s="149">
        <f>IF(VLOOKUP($H$39,$Q$3:$X$9,8,FALSE)&lt;&gt;100,"Erro escala peso",VLOOKUP($H$39,$Q$3:$X$9,6,FALSE))</f>
        <v>0</v>
      </c>
      <c r="J37" s="153" t="str">
        <f t="shared" ref="J37:J38" si="9">IF(H37=0,"na",(I37/($H$36+$H$37+$H$38)))</f>
        <v>na</v>
      </c>
      <c r="K37" s="36"/>
      <c r="L37" s="36"/>
      <c r="M37" s="36"/>
      <c r="N37" s="36"/>
      <c r="O37" s="36"/>
      <c r="P37" s="36"/>
      <c r="Q37" s="36"/>
      <c r="R37" s="36"/>
      <c r="S37" s="36"/>
      <c r="T37" s="36"/>
      <c r="U37" s="36"/>
      <c r="V37" s="36"/>
      <c r="W37" s="36"/>
      <c r="X37" s="36"/>
      <c r="Y37" s="36"/>
      <c r="Z37" s="36"/>
      <c r="AA37" s="36"/>
      <c r="AB37" s="36"/>
      <c r="AC37" s="36"/>
      <c r="AD37" s="36"/>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4"/>
    </row>
    <row r="38" spans="1:105" s="35" customFormat="1" ht="30.75" thickBot="1">
      <c r="A38" s="88" t="s">
        <v>92</v>
      </c>
      <c r="B38" s="90" t="s">
        <v>93</v>
      </c>
      <c r="C38" s="148"/>
      <c r="D38" s="193" t="str">
        <f t="shared" si="8"/>
        <v>ND</v>
      </c>
      <c r="E38" s="152">
        <f>IF(F38=$G$36,$J$36,IF(F38=$G$37,$J$37,$J$38))</f>
        <v>20</v>
      </c>
      <c r="F38" s="151" t="s">
        <v>23</v>
      </c>
      <c r="G38" s="149" t="s">
        <v>44</v>
      </c>
      <c r="H38" s="149">
        <f>COUNTIF($F$36:$F$40,"Operacional")</f>
        <v>0</v>
      </c>
      <c r="I38" s="149">
        <f>IF(VLOOKUP($H$39,$Q$3:$X$9,8,FALSE)&lt;&gt;100,"Erro escala peso",VLOOKUP($H$39,$Q$3:$X$9,7,FALSE))</f>
        <v>0</v>
      </c>
      <c r="J38" s="153" t="str">
        <f t="shared" si="9"/>
        <v>na</v>
      </c>
      <c r="K38" s="36"/>
      <c r="L38" s="36"/>
      <c r="M38" s="36"/>
      <c r="N38" s="38"/>
      <c r="O38" s="38"/>
      <c r="P38" s="38"/>
      <c r="Q38" s="38"/>
      <c r="R38" s="36"/>
      <c r="S38" s="36"/>
      <c r="T38" s="36"/>
      <c r="U38" s="36"/>
      <c r="V38" s="36"/>
      <c r="W38" s="36"/>
      <c r="X38" s="36"/>
      <c r="Y38" s="36"/>
      <c r="Z38" s="36"/>
      <c r="AA38" s="36"/>
      <c r="AB38" s="36"/>
      <c r="AC38" s="36"/>
      <c r="AD38" s="36"/>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4"/>
    </row>
    <row r="39" spans="1:105" s="35" customFormat="1" ht="30.75" thickBot="1">
      <c r="A39" s="88" t="s">
        <v>94</v>
      </c>
      <c r="B39" s="90" t="s">
        <v>95</v>
      </c>
      <c r="C39" s="148"/>
      <c r="D39" s="193" t="str">
        <f t="shared" si="8"/>
        <v>ND</v>
      </c>
      <c r="E39" s="152">
        <f>IF(F39=$G$36,$J$36,IF(F39=$G$37,$J$37,$J$38))</f>
        <v>20</v>
      </c>
      <c r="F39" s="151" t="s">
        <v>23</v>
      </c>
      <c r="G39" s="71" t="s">
        <v>47</v>
      </c>
      <c r="H39" s="71" t="str">
        <f>"R"&amp;IF(H36=0,0,H36/H36)&amp;IF(H37=0,0,H37/H37)&amp;IF(H38=0,0,H38/H38)</f>
        <v>R100</v>
      </c>
      <c r="I39" s="36"/>
      <c r="J39" s="36"/>
      <c r="K39" s="36"/>
      <c r="L39" s="36"/>
      <c r="M39" s="36"/>
      <c r="N39" s="38"/>
      <c r="O39" s="38"/>
      <c r="P39" s="38"/>
      <c r="Q39" s="38"/>
      <c r="R39" s="36"/>
      <c r="S39" s="36"/>
      <c r="T39" s="36"/>
      <c r="U39" s="36"/>
      <c r="V39" s="36"/>
      <c r="W39" s="36"/>
      <c r="X39" s="36"/>
      <c r="Y39" s="36"/>
      <c r="Z39" s="36"/>
      <c r="AA39" s="36"/>
      <c r="AB39" s="36"/>
      <c r="AC39" s="36"/>
      <c r="AD39" s="36"/>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4"/>
    </row>
    <row r="40" spans="1:105" s="35" customFormat="1" ht="45.75" thickBot="1">
      <c r="A40" s="88" t="s">
        <v>96</v>
      </c>
      <c r="B40" s="89" t="s">
        <v>97</v>
      </c>
      <c r="C40" s="148"/>
      <c r="D40" s="193" t="str">
        <f t="shared" si="8"/>
        <v>ND</v>
      </c>
      <c r="E40" s="152">
        <f>IF(F40=$G$36,$J$36,IF(F40=$G$37,$J$37,$J$38))</f>
        <v>20</v>
      </c>
      <c r="F40" s="151" t="s">
        <v>23</v>
      </c>
      <c r="G40" s="36"/>
      <c r="H40" s="36"/>
      <c r="I40" s="36"/>
      <c r="J40" s="36"/>
      <c r="K40" s="36"/>
      <c r="L40" s="36"/>
      <c r="M40" s="36"/>
      <c r="N40" s="32"/>
      <c r="O40" s="32"/>
      <c r="P40" s="32"/>
      <c r="Q40" s="32"/>
      <c r="R40" s="36"/>
      <c r="S40" s="36"/>
      <c r="T40" s="36"/>
      <c r="U40" s="36"/>
      <c r="V40" s="36"/>
      <c r="W40" s="36"/>
      <c r="X40" s="36"/>
      <c r="Y40" s="36"/>
      <c r="Z40" s="36"/>
      <c r="AA40" s="36"/>
      <c r="AB40" s="36"/>
      <c r="AC40" s="36"/>
      <c r="AD40" s="36"/>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4"/>
    </row>
    <row r="41" spans="1:105" s="35" customFormat="1" ht="16.5" thickBot="1">
      <c r="A41" s="85"/>
      <c r="B41" s="86" t="s">
        <v>98</v>
      </c>
      <c r="C41" s="13">
        <f>SUMPRODUCT(E36:E40,D36:D40)/E41</f>
        <v>0</v>
      </c>
      <c r="D41" s="40"/>
      <c r="E41" s="170">
        <f>SUM(E36:E40)</f>
        <v>100</v>
      </c>
      <c r="F41" s="60"/>
      <c r="G41" s="38"/>
      <c r="H41" s="38"/>
      <c r="I41" s="38"/>
      <c r="J41" s="38"/>
      <c r="K41" s="38"/>
      <c r="L41" s="38"/>
      <c r="M41" s="36"/>
      <c r="N41" s="36"/>
      <c r="O41" s="36"/>
      <c r="P41" s="36"/>
      <c r="Q41" s="36"/>
      <c r="R41" s="38"/>
      <c r="S41" s="38"/>
      <c r="T41" s="38"/>
      <c r="U41" s="38"/>
      <c r="V41" s="38"/>
      <c r="W41" s="38"/>
      <c r="X41" s="38"/>
      <c r="Y41" s="38"/>
      <c r="Z41" s="38"/>
      <c r="AA41" s="38"/>
      <c r="AB41" s="38"/>
      <c r="AC41" s="38"/>
      <c r="AD41" s="38"/>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4"/>
    </row>
    <row r="42" spans="1:105" s="35" customFormat="1" ht="16.5" thickBot="1">
      <c r="A42" s="85"/>
      <c r="B42" s="87"/>
      <c r="C42" s="13"/>
      <c r="D42" s="40"/>
      <c r="E42" s="39"/>
      <c r="F42" s="60"/>
      <c r="G42" s="38"/>
      <c r="H42" s="38"/>
      <c r="I42" s="38"/>
      <c r="J42" s="38"/>
      <c r="K42" s="38"/>
      <c r="L42" s="38"/>
      <c r="M42" s="36"/>
      <c r="N42" s="36"/>
      <c r="O42" s="36"/>
      <c r="P42" s="36"/>
      <c r="Q42" s="36"/>
      <c r="R42" s="38"/>
      <c r="S42" s="38"/>
      <c r="T42" s="38"/>
      <c r="U42" s="38"/>
      <c r="V42" s="38"/>
      <c r="W42" s="38"/>
      <c r="X42" s="38"/>
      <c r="Y42" s="38"/>
      <c r="Z42" s="38"/>
      <c r="AA42" s="38"/>
      <c r="AB42" s="38"/>
      <c r="AC42" s="38"/>
      <c r="AD42" s="38"/>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4"/>
    </row>
    <row r="43" spans="1:105" s="35" customFormat="1" ht="30.75" customHeight="1" thickBot="1">
      <c r="A43" s="75" t="s">
        <v>99</v>
      </c>
      <c r="B43" s="76" t="s">
        <v>100</v>
      </c>
      <c r="C43" s="77" t="s">
        <v>28</v>
      </c>
      <c r="D43" s="173" t="s">
        <v>29</v>
      </c>
      <c r="E43" s="173" t="s">
        <v>30</v>
      </c>
      <c r="F43" s="150" t="s">
        <v>23</v>
      </c>
      <c r="G43" s="69" t="s">
        <v>31</v>
      </c>
      <c r="H43" s="69" t="s">
        <v>32</v>
      </c>
      <c r="I43" s="69" t="s">
        <v>33</v>
      </c>
      <c r="J43" s="69" t="s">
        <v>34</v>
      </c>
      <c r="K43" s="32"/>
      <c r="L43" s="32"/>
      <c r="M43" s="36"/>
      <c r="N43" s="36"/>
      <c r="O43" s="36"/>
      <c r="P43" s="36"/>
      <c r="Q43" s="36"/>
      <c r="R43" s="32"/>
      <c r="S43" s="32"/>
      <c r="T43" s="32"/>
      <c r="U43" s="32"/>
      <c r="V43" s="32"/>
      <c r="W43" s="32"/>
      <c r="X43" s="32"/>
      <c r="Y43" s="32"/>
      <c r="Z43" s="32"/>
      <c r="AA43" s="32"/>
      <c r="AB43" s="32"/>
      <c r="AC43" s="32"/>
      <c r="AD43" s="32"/>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4"/>
    </row>
    <row r="44" spans="1:105" s="35" customFormat="1" ht="45.75" thickBot="1">
      <c r="A44" s="88" t="s">
        <v>101</v>
      </c>
      <c r="B44" s="90" t="s">
        <v>102</v>
      </c>
      <c r="C44" s="148"/>
      <c r="D44" s="193" t="str">
        <f>IF(C44="","ND",VLOOKUP(C44,$M$2:$N$5,2,FALSE))</f>
        <v>ND</v>
      </c>
      <c r="E44" s="152">
        <f t="shared" ref="E44:E58" si="10">IF(F44=$G$44,$J$44,IF(F44=$G$45,$J$45,$J$46))</f>
        <v>6.666666666666667</v>
      </c>
      <c r="F44" s="151" t="s">
        <v>23</v>
      </c>
      <c r="G44" s="149" t="s">
        <v>23</v>
      </c>
      <c r="H44" s="149">
        <f>COUNTIF($F$44:$F$58,"Estratégico")</f>
        <v>15</v>
      </c>
      <c r="I44" s="149">
        <f>IF(VLOOKUP($H$47,$Q$3:$X$9,8,FALSE)&lt;&gt;100,"Erro escala peso",VLOOKUP($H$47,$Q$3:$X$9,5,FALSE))</f>
        <v>100</v>
      </c>
      <c r="J44" s="153">
        <f>IF(H44=0,"na",(I44/($H$44+$H$45+$H$46)))</f>
        <v>6.666666666666667</v>
      </c>
      <c r="K44" s="155"/>
      <c r="L44" s="36"/>
      <c r="M44" s="36"/>
      <c r="N44" s="36"/>
      <c r="O44" s="36"/>
      <c r="P44" s="36"/>
      <c r="Q44" s="36"/>
      <c r="R44" s="36"/>
      <c r="S44" s="36"/>
      <c r="T44" s="36"/>
      <c r="U44" s="36"/>
      <c r="V44" s="36"/>
      <c r="W44" s="36"/>
      <c r="X44" s="36"/>
      <c r="Y44" s="36"/>
      <c r="Z44" s="36"/>
      <c r="AA44" s="36"/>
      <c r="AB44" s="36"/>
      <c r="AC44" s="36"/>
      <c r="AD44" s="36"/>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4"/>
    </row>
    <row r="45" spans="1:105" s="35" customFormat="1" ht="30.75" thickBot="1">
      <c r="A45" s="88" t="s">
        <v>103</v>
      </c>
      <c r="B45" s="90" t="s">
        <v>104</v>
      </c>
      <c r="C45" s="148"/>
      <c r="D45" s="193" t="str">
        <f t="shared" ref="D45:D58" si="11">IF(C45="","ND",VLOOKUP(C45,$M$2:$N$5,2,FALSE))</f>
        <v>ND</v>
      </c>
      <c r="E45" s="152">
        <f t="shared" si="10"/>
        <v>6.666666666666667</v>
      </c>
      <c r="F45" s="151" t="s">
        <v>23</v>
      </c>
      <c r="G45" s="149" t="s">
        <v>41</v>
      </c>
      <c r="H45" s="149">
        <f>COUNTIF($F$44:$F$58,"Tático")</f>
        <v>0</v>
      </c>
      <c r="I45" s="149">
        <f>IF(VLOOKUP($H$47,$Q$3:$X$9,8,FALSE)&lt;&gt;100,"Erro escala peso",VLOOKUP($H$47,$Q$3:$X$9,6,FALSE))</f>
        <v>0</v>
      </c>
      <c r="J45" s="153" t="str">
        <f t="shared" ref="J45:J46" si="12">IF(H45=0,"na",(I45/($H$44+$H$45+$H$46)))</f>
        <v>na</v>
      </c>
      <c r="K45" s="155"/>
      <c r="L45" s="36"/>
      <c r="M45" s="36"/>
      <c r="N45" s="36"/>
      <c r="O45" s="36"/>
      <c r="P45" s="36"/>
      <c r="Q45" s="36"/>
      <c r="R45" s="36"/>
      <c r="S45" s="36"/>
      <c r="T45" s="36"/>
      <c r="U45" s="36"/>
      <c r="V45" s="36"/>
      <c r="W45" s="36"/>
      <c r="X45" s="36"/>
      <c r="Y45" s="36"/>
      <c r="Z45" s="36"/>
      <c r="AA45" s="36"/>
      <c r="AB45" s="36"/>
      <c r="AC45" s="36"/>
      <c r="AD45" s="36"/>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4"/>
    </row>
    <row r="46" spans="1:105" s="35" customFormat="1" ht="30.75" thickBot="1">
      <c r="A46" s="88" t="s">
        <v>105</v>
      </c>
      <c r="B46" s="90" t="s">
        <v>106</v>
      </c>
      <c r="C46" s="148"/>
      <c r="D46" s="193" t="str">
        <f t="shared" si="11"/>
        <v>ND</v>
      </c>
      <c r="E46" s="152">
        <f t="shared" si="10"/>
        <v>6.666666666666667</v>
      </c>
      <c r="F46" s="151" t="s">
        <v>23</v>
      </c>
      <c r="G46" s="149" t="s">
        <v>44</v>
      </c>
      <c r="H46" s="149">
        <f>COUNTIF($F$44:$F$58,"Operacional")</f>
        <v>0</v>
      </c>
      <c r="I46" s="149">
        <f>IF(VLOOKUP($H$47,$Q$3:$X$9,8,FALSE)&lt;&gt;100,"Erro escala peso",VLOOKUP($H$47,$Q$3:$X$9,7,FALSE))</f>
        <v>0</v>
      </c>
      <c r="J46" s="153" t="str">
        <f t="shared" si="12"/>
        <v>na</v>
      </c>
      <c r="K46" s="155"/>
      <c r="L46" s="36"/>
      <c r="M46" s="36"/>
      <c r="N46" s="36"/>
      <c r="O46" s="36"/>
      <c r="P46" s="36"/>
      <c r="Q46" s="36"/>
      <c r="R46" s="36"/>
      <c r="S46" s="36"/>
      <c r="T46" s="36"/>
      <c r="U46" s="36"/>
      <c r="V46" s="36"/>
      <c r="W46" s="36"/>
      <c r="X46" s="36"/>
      <c r="Y46" s="36"/>
      <c r="Z46" s="36"/>
      <c r="AA46" s="36"/>
      <c r="AB46" s="36"/>
      <c r="AC46" s="36"/>
      <c r="AD46" s="36"/>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4"/>
    </row>
    <row r="47" spans="1:105" s="35" customFormat="1" ht="30.75" thickBot="1">
      <c r="A47" s="88" t="s">
        <v>107</v>
      </c>
      <c r="B47" s="90" t="s">
        <v>108</v>
      </c>
      <c r="C47" s="148"/>
      <c r="D47" s="193" t="str">
        <f t="shared" si="11"/>
        <v>ND</v>
      </c>
      <c r="E47" s="152">
        <f t="shared" si="10"/>
        <v>6.666666666666667</v>
      </c>
      <c r="F47" s="151" t="s">
        <v>23</v>
      </c>
      <c r="G47" s="71" t="s">
        <v>47</v>
      </c>
      <c r="H47" s="71" t="str">
        <f>"R"&amp;IF(H44=0,0,H44/H44)&amp;IF(H45=0,0,H45/H45)&amp;IF(H46=0,0,H46/H46)</f>
        <v>R100</v>
      </c>
      <c r="I47" s="36"/>
      <c r="J47" s="36"/>
      <c r="K47" s="36"/>
      <c r="L47" s="36"/>
      <c r="M47" s="36"/>
      <c r="N47" s="36"/>
      <c r="O47" s="36"/>
      <c r="P47" s="36"/>
      <c r="Q47" s="36"/>
      <c r="R47" s="36"/>
      <c r="S47" s="36"/>
      <c r="T47" s="36"/>
      <c r="U47" s="36"/>
      <c r="V47" s="36"/>
      <c r="W47" s="36"/>
      <c r="X47" s="36"/>
      <c r="Y47" s="36"/>
      <c r="Z47" s="36"/>
      <c r="AA47" s="36"/>
      <c r="AB47" s="36"/>
      <c r="AC47" s="36"/>
      <c r="AD47" s="36"/>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4"/>
    </row>
    <row r="48" spans="1:105" s="35" customFormat="1" ht="30.75" thickBot="1">
      <c r="A48" s="88" t="s">
        <v>109</v>
      </c>
      <c r="B48" s="90" t="s">
        <v>110</v>
      </c>
      <c r="C48" s="148"/>
      <c r="D48" s="193" t="str">
        <f t="shared" si="11"/>
        <v>ND</v>
      </c>
      <c r="E48" s="152">
        <f t="shared" si="10"/>
        <v>6.666666666666667</v>
      </c>
      <c r="F48" s="151" t="s">
        <v>23</v>
      </c>
      <c r="G48" s="36"/>
      <c r="H48" s="36"/>
      <c r="I48" s="36"/>
      <c r="J48" s="36"/>
      <c r="K48" s="36"/>
      <c r="L48" s="36"/>
      <c r="M48" s="36"/>
      <c r="N48" s="36"/>
      <c r="O48" s="36"/>
      <c r="P48" s="36"/>
      <c r="Q48" s="36"/>
      <c r="R48" s="36"/>
      <c r="S48" s="36"/>
      <c r="T48" s="36"/>
      <c r="U48" s="36"/>
      <c r="V48" s="36"/>
      <c r="W48" s="36"/>
      <c r="X48" s="36"/>
      <c r="Y48" s="36"/>
      <c r="Z48" s="36"/>
      <c r="AA48" s="36"/>
      <c r="AB48" s="36"/>
      <c r="AC48" s="36"/>
      <c r="AD48" s="36"/>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4"/>
    </row>
    <row r="49" spans="1:105" s="35" customFormat="1" ht="30.75" thickBot="1">
      <c r="A49" s="88" t="s">
        <v>111</v>
      </c>
      <c r="B49" s="90" t="s">
        <v>112</v>
      </c>
      <c r="C49" s="148"/>
      <c r="D49" s="193" t="str">
        <f t="shared" si="11"/>
        <v>ND</v>
      </c>
      <c r="E49" s="152">
        <f t="shared" si="10"/>
        <v>6.666666666666667</v>
      </c>
      <c r="F49" s="151" t="s">
        <v>23</v>
      </c>
      <c r="G49" s="36"/>
      <c r="H49" s="36"/>
      <c r="I49" s="36"/>
      <c r="J49" s="36"/>
      <c r="K49" s="36"/>
      <c r="L49" s="36"/>
      <c r="M49" s="36"/>
      <c r="N49" s="36"/>
      <c r="O49" s="36"/>
      <c r="P49" s="36"/>
      <c r="Q49" s="36"/>
      <c r="R49" s="36"/>
      <c r="S49" s="36"/>
      <c r="T49" s="36"/>
      <c r="U49" s="36"/>
      <c r="V49" s="36"/>
      <c r="W49" s="36"/>
      <c r="X49" s="36"/>
      <c r="Y49" s="36"/>
      <c r="Z49" s="36"/>
      <c r="AA49" s="36"/>
      <c r="AB49" s="36"/>
      <c r="AC49" s="36"/>
      <c r="AD49" s="36"/>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4"/>
    </row>
    <row r="50" spans="1:105" s="35" customFormat="1" ht="41.25" customHeight="1" thickBot="1">
      <c r="A50" s="88" t="s">
        <v>113</v>
      </c>
      <c r="B50" s="90" t="s">
        <v>114</v>
      </c>
      <c r="C50" s="148"/>
      <c r="D50" s="193" t="str">
        <f t="shared" si="11"/>
        <v>ND</v>
      </c>
      <c r="E50" s="152">
        <f t="shared" si="10"/>
        <v>6.666666666666667</v>
      </c>
      <c r="F50" s="151" t="s">
        <v>23</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4"/>
    </row>
    <row r="51" spans="1:105" s="35" customFormat="1" ht="60.75" customHeight="1" thickBot="1">
      <c r="A51" s="88" t="s">
        <v>115</v>
      </c>
      <c r="B51" s="90" t="s">
        <v>116</v>
      </c>
      <c r="C51" s="148"/>
      <c r="D51" s="193" t="str">
        <f t="shared" si="11"/>
        <v>ND</v>
      </c>
      <c r="E51" s="152">
        <f t="shared" si="10"/>
        <v>6.666666666666667</v>
      </c>
      <c r="F51" s="151" t="s">
        <v>23</v>
      </c>
      <c r="G51" s="36"/>
      <c r="H51" s="36"/>
      <c r="I51" s="36"/>
      <c r="J51" s="36"/>
      <c r="K51" s="36"/>
      <c r="L51" s="36"/>
      <c r="M51" s="38"/>
      <c r="N51" s="36"/>
      <c r="O51" s="36"/>
      <c r="P51" s="36"/>
      <c r="Q51" s="36"/>
      <c r="R51" s="36"/>
      <c r="S51" s="36"/>
      <c r="T51" s="36"/>
      <c r="U51" s="36"/>
      <c r="V51" s="36"/>
      <c r="W51" s="36"/>
      <c r="X51" s="36"/>
      <c r="Y51" s="36"/>
      <c r="Z51" s="36"/>
      <c r="AA51" s="36"/>
      <c r="AB51" s="36"/>
      <c r="AC51" s="36"/>
      <c r="AD51" s="36"/>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4"/>
    </row>
    <row r="52" spans="1:105" s="35" customFormat="1" ht="59.25" customHeight="1" thickBot="1">
      <c r="A52" s="88" t="s">
        <v>117</v>
      </c>
      <c r="B52" s="90" t="s">
        <v>118</v>
      </c>
      <c r="C52" s="148"/>
      <c r="D52" s="193" t="str">
        <f t="shared" si="11"/>
        <v>ND</v>
      </c>
      <c r="E52" s="152">
        <f t="shared" si="10"/>
        <v>6.666666666666667</v>
      </c>
      <c r="F52" s="151" t="s">
        <v>23</v>
      </c>
      <c r="G52" s="36"/>
      <c r="H52" s="36"/>
      <c r="I52" s="36"/>
      <c r="J52" s="36"/>
      <c r="K52" s="36"/>
      <c r="L52" s="36"/>
      <c r="M52" s="38"/>
      <c r="N52" s="36"/>
      <c r="O52" s="36"/>
      <c r="P52" s="36"/>
      <c r="Q52" s="36"/>
      <c r="R52" s="36"/>
      <c r="S52" s="36"/>
      <c r="T52" s="36"/>
      <c r="U52" s="36"/>
      <c r="V52" s="36"/>
      <c r="W52" s="36"/>
      <c r="X52" s="36"/>
      <c r="Y52" s="36"/>
      <c r="Z52" s="36"/>
      <c r="AA52" s="36"/>
      <c r="AB52" s="36"/>
      <c r="AC52" s="36"/>
      <c r="AD52" s="36"/>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4"/>
    </row>
    <row r="53" spans="1:105" s="35" customFormat="1" ht="50.25" customHeight="1" thickBot="1">
      <c r="A53" s="88" t="s">
        <v>119</v>
      </c>
      <c r="B53" s="90" t="s">
        <v>120</v>
      </c>
      <c r="C53" s="148"/>
      <c r="D53" s="193" t="str">
        <f t="shared" si="11"/>
        <v>ND</v>
      </c>
      <c r="E53" s="152">
        <f t="shared" si="10"/>
        <v>6.666666666666667</v>
      </c>
      <c r="F53" s="151" t="s">
        <v>23</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4"/>
    </row>
    <row r="54" spans="1:105" s="35" customFormat="1" ht="91.5" customHeight="1" thickBot="1">
      <c r="A54" s="88" t="s">
        <v>121</v>
      </c>
      <c r="B54" s="90" t="s">
        <v>122</v>
      </c>
      <c r="C54" s="148"/>
      <c r="D54" s="193" t="str">
        <f t="shared" si="11"/>
        <v>ND</v>
      </c>
      <c r="E54" s="152">
        <f t="shared" si="10"/>
        <v>6.666666666666667</v>
      </c>
      <c r="F54" s="151" t="s">
        <v>23</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4"/>
    </row>
    <row r="55" spans="1:105" s="35" customFormat="1" ht="92.25" customHeight="1" thickBot="1">
      <c r="A55" s="88" t="s">
        <v>123</v>
      </c>
      <c r="B55" s="90" t="s">
        <v>124</v>
      </c>
      <c r="C55" s="148"/>
      <c r="D55" s="193" t="str">
        <f t="shared" si="11"/>
        <v>ND</v>
      </c>
      <c r="E55" s="152">
        <f t="shared" si="10"/>
        <v>6.666666666666667</v>
      </c>
      <c r="F55" s="151" t="s">
        <v>23</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4"/>
    </row>
    <row r="56" spans="1:105" s="35" customFormat="1" ht="30.75" thickBot="1">
      <c r="A56" s="88" t="s">
        <v>125</v>
      </c>
      <c r="B56" s="90" t="s">
        <v>126</v>
      </c>
      <c r="C56" s="148"/>
      <c r="D56" s="193" t="str">
        <f t="shared" si="11"/>
        <v>ND</v>
      </c>
      <c r="E56" s="152">
        <f t="shared" si="10"/>
        <v>6.666666666666667</v>
      </c>
      <c r="F56" s="151" t="s">
        <v>23</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4"/>
    </row>
    <row r="57" spans="1:105" s="35" customFormat="1" ht="45.75" thickBot="1">
      <c r="A57" s="88" t="s">
        <v>127</v>
      </c>
      <c r="B57" s="90" t="s">
        <v>128</v>
      </c>
      <c r="C57" s="148"/>
      <c r="D57" s="193" t="str">
        <f t="shared" si="11"/>
        <v>ND</v>
      </c>
      <c r="E57" s="152">
        <f t="shared" si="10"/>
        <v>6.666666666666667</v>
      </c>
      <c r="F57" s="151" t="s">
        <v>23</v>
      </c>
      <c r="G57" s="36"/>
      <c r="H57" s="36"/>
      <c r="I57" s="36"/>
      <c r="J57" s="36"/>
      <c r="K57" s="36"/>
      <c r="L57" s="36"/>
      <c r="M57" s="36"/>
      <c r="N57" s="38"/>
      <c r="O57" s="38"/>
      <c r="P57" s="38"/>
      <c r="Q57" s="38"/>
      <c r="R57" s="36"/>
      <c r="S57" s="36"/>
      <c r="T57" s="36"/>
      <c r="U57" s="36"/>
      <c r="V57" s="36"/>
      <c r="W57" s="36"/>
      <c r="X57" s="36"/>
      <c r="Y57" s="36"/>
      <c r="Z57" s="36"/>
      <c r="AA57" s="36"/>
      <c r="AB57" s="36"/>
      <c r="AC57" s="36"/>
      <c r="AD57" s="36"/>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4"/>
    </row>
    <row r="58" spans="1:105" s="35" customFormat="1" ht="45.75" thickBot="1">
      <c r="A58" s="88" t="s">
        <v>129</v>
      </c>
      <c r="B58" s="90" t="s">
        <v>130</v>
      </c>
      <c r="C58" s="148"/>
      <c r="D58" s="193" t="str">
        <f t="shared" si="11"/>
        <v>ND</v>
      </c>
      <c r="E58" s="152">
        <f t="shared" si="10"/>
        <v>6.666666666666667</v>
      </c>
      <c r="F58" s="151" t="s">
        <v>23</v>
      </c>
      <c r="G58" s="36"/>
      <c r="H58" s="36"/>
      <c r="I58" s="36"/>
      <c r="J58" s="36"/>
      <c r="K58" s="36"/>
      <c r="L58" s="36"/>
      <c r="M58" s="38"/>
      <c r="N58" s="38"/>
      <c r="O58" s="38"/>
      <c r="P58" s="38"/>
      <c r="Q58" s="38"/>
      <c r="R58" s="36"/>
      <c r="S58" s="36"/>
      <c r="T58" s="36"/>
      <c r="U58" s="36"/>
      <c r="V58" s="36"/>
      <c r="W58" s="36"/>
      <c r="X58" s="36"/>
      <c r="Y58" s="36"/>
      <c r="Z58" s="36"/>
      <c r="AA58" s="36"/>
      <c r="AB58" s="36"/>
      <c r="AC58" s="36"/>
      <c r="AD58" s="36"/>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4"/>
    </row>
    <row r="59" spans="1:105" s="35" customFormat="1" ht="16.5" thickBot="1">
      <c r="A59" s="85"/>
      <c r="B59" s="86" t="s">
        <v>131</v>
      </c>
      <c r="C59" s="13">
        <f>SUMPRODUCT(E44:E58,D44:D58)/E59</f>
        <v>0</v>
      </c>
      <c r="D59" s="40"/>
      <c r="E59" s="170">
        <f>SUM(E44:E58)</f>
        <v>100.00000000000001</v>
      </c>
      <c r="F59" s="60"/>
      <c r="G59" s="36"/>
      <c r="H59" s="36"/>
      <c r="I59" s="36"/>
      <c r="J59" s="36"/>
      <c r="K59" s="36"/>
      <c r="L59" s="36"/>
      <c r="M59" s="38"/>
      <c r="N59" s="36"/>
      <c r="O59" s="36"/>
      <c r="P59" s="36"/>
      <c r="Q59" s="36"/>
      <c r="R59" s="36"/>
      <c r="S59" s="36"/>
      <c r="T59" s="36"/>
      <c r="U59" s="36"/>
      <c r="V59" s="36"/>
      <c r="W59" s="36"/>
      <c r="X59" s="36"/>
      <c r="Y59" s="36"/>
      <c r="Z59" s="36"/>
      <c r="AA59" s="36"/>
      <c r="AB59" s="36"/>
      <c r="AC59" s="36"/>
      <c r="AD59" s="36"/>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4"/>
    </row>
    <row r="60" spans="1:105" s="35" customFormat="1" ht="16.5" thickBot="1">
      <c r="A60" s="85"/>
      <c r="B60" s="87"/>
      <c r="C60" s="13"/>
      <c r="D60" s="40"/>
      <c r="E60" s="39"/>
      <c r="F60" s="60"/>
      <c r="G60" s="38"/>
      <c r="H60" s="38"/>
      <c r="I60" s="38"/>
      <c r="J60" s="38"/>
      <c r="K60" s="38"/>
      <c r="L60" s="38"/>
      <c r="M60" s="36"/>
      <c r="N60" s="36"/>
      <c r="O60" s="36"/>
      <c r="P60" s="36"/>
      <c r="Q60" s="36"/>
      <c r="R60" s="38"/>
      <c r="S60" s="38"/>
      <c r="T60" s="38"/>
      <c r="U60" s="38"/>
      <c r="V60" s="38"/>
      <c r="W60" s="38"/>
      <c r="X60" s="38"/>
      <c r="Y60" s="38"/>
      <c r="Z60" s="38"/>
      <c r="AA60" s="38"/>
      <c r="AB60" s="38"/>
      <c r="AC60" s="38"/>
      <c r="AD60" s="38"/>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4"/>
    </row>
    <row r="61" spans="1:105" s="35" customFormat="1" ht="16.5" thickBot="1">
      <c r="A61" s="337"/>
      <c r="B61" s="336"/>
      <c r="C61" s="336"/>
      <c r="D61" s="336"/>
      <c r="E61" s="340"/>
      <c r="F61" s="60"/>
      <c r="G61" s="38"/>
      <c r="H61" s="38"/>
      <c r="I61" s="38"/>
      <c r="J61" s="38"/>
      <c r="K61" s="38"/>
      <c r="L61" s="38"/>
      <c r="M61" s="36"/>
      <c r="N61" s="36"/>
      <c r="O61" s="36"/>
      <c r="P61" s="36"/>
      <c r="Q61" s="36"/>
      <c r="R61" s="38"/>
      <c r="S61" s="38"/>
      <c r="T61" s="38"/>
      <c r="U61" s="38"/>
      <c r="V61" s="38"/>
      <c r="W61" s="38"/>
      <c r="X61" s="38"/>
      <c r="Y61" s="38"/>
      <c r="Z61" s="38"/>
      <c r="AA61" s="38"/>
      <c r="AB61" s="38"/>
      <c r="AC61" s="38"/>
      <c r="AD61" s="38"/>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4"/>
    </row>
    <row r="62" spans="1:105" s="35" customFormat="1" ht="25.5" customHeight="1" thickBot="1">
      <c r="A62" s="338"/>
      <c r="B62" s="343" t="s">
        <v>132</v>
      </c>
      <c r="C62" s="343"/>
      <c r="D62" s="343"/>
      <c r="E62" s="341"/>
      <c r="F62" s="156" t="str">
        <f>F7</f>
        <v>Estratégico</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4"/>
    </row>
    <row r="63" spans="1:105" s="35" customFormat="1" ht="21.75" customHeight="1" thickBot="1">
      <c r="A63" s="338"/>
      <c r="B63" s="91" t="s">
        <v>133</v>
      </c>
      <c r="C63" s="92" t="s">
        <v>134</v>
      </c>
      <c r="D63" s="92" t="s">
        <v>30</v>
      </c>
      <c r="E63" s="341"/>
      <c r="F63" s="146"/>
      <c r="G63" s="69" t="s">
        <v>31</v>
      </c>
      <c r="H63" s="69" t="s">
        <v>32</v>
      </c>
      <c r="I63" s="69" t="s">
        <v>33</v>
      </c>
      <c r="J63" s="69" t="s">
        <v>34</v>
      </c>
      <c r="K63" s="36"/>
      <c r="L63" s="36"/>
      <c r="M63" s="36"/>
      <c r="N63" s="36"/>
      <c r="O63" s="36"/>
      <c r="P63" s="36"/>
      <c r="Q63" s="36"/>
      <c r="R63" s="36"/>
      <c r="S63" s="36"/>
      <c r="T63" s="36"/>
      <c r="U63" s="36"/>
      <c r="V63" s="36"/>
      <c r="W63" s="36"/>
      <c r="X63" s="36"/>
      <c r="Y63" s="36"/>
      <c r="Z63" s="36"/>
      <c r="AA63" s="36"/>
      <c r="AB63" s="36"/>
      <c r="AC63" s="36"/>
      <c r="AD63" s="36"/>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4"/>
    </row>
    <row r="64" spans="1:105" s="35" customFormat="1" ht="27" customHeight="1" thickBot="1">
      <c r="A64" s="338"/>
      <c r="B64" s="93" t="s">
        <v>26</v>
      </c>
      <c r="C64" s="14">
        <f>C16</f>
        <v>0</v>
      </c>
      <c r="D64" s="14">
        <f>IF(F64=$G$64,$J$64,IF(F64=$G$65,$J$65,$J$66))</f>
        <v>25</v>
      </c>
      <c r="E64" s="341"/>
      <c r="F64" s="156" t="str">
        <f>F8</f>
        <v>Estratégico</v>
      </c>
      <c r="G64" s="65" t="s">
        <v>23</v>
      </c>
      <c r="H64" s="149">
        <f>COUNTIF($F$64:$F$67,"Estratégico")</f>
        <v>4</v>
      </c>
      <c r="I64" s="149">
        <f>IF(VLOOKUP($H$67,$Q$3:$X$9,8,FALSE)&lt;&gt;100,"Erro escala peso",VLOOKUP($H$67,$Q$3:$X$9,5,FALSE))</f>
        <v>100</v>
      </c>
      <c r="J64" s="153">
        <f>IF(H64=0,"na",(I64/($H$64+$H$65+$H$66)))</f>
        <v>25</v>
      </c>
      <c r="K64" s="36"/>
      <c r="L64" s="36"/>
      <c r="M64" s="36"/>
      <c r="N64" s="38"/>
      <c r="O64" s="38"/>
      <c r="P64" s="38"/>
      <c r="Q64" s="38"/>
      <c r="R64" s="36"/>
      <c r="S64" s="36"/>
      <c r="T64" s="36"/>
      <c r="U64" s="36"/>
      <c r="V64" s="36"/>
      <c r="W64" s="36"/>
      <c r="X64" s="36"/>
      <c r="Y64" s="36"/>
      <c r="Z64" s="36"/>
      <c r="AA64" s="36"/>
      <c r="AB64" s="36"/>
      <c r="AC64" s="36"/>
      <c r="AD64" s="36"/>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4"/>
    </row>
    <row r="65" spans="1:105" s="35" customFormat="1" ht="16.5" thickBot="1">
      <c r="A65" s="338"/>
      <c r="B65" s="93" t="s">
        <v>55</v>
      </c>
      <c r="C65" s="14">
        <f>C33</f>
        <v>0</v>
      </c>
      <c r="D65" s="14">
        <f>IF(F65=$G$64,$J$64,IF(F65=$G$65,$J$65,$J$66))</f>
        <v>25</v>
      </c>
      <c r="E65" s="341"/>
      <c r="F65" s="156" t="str">
        <f>F18</f>
        <v>Estratégico</v>
      </c>
      <c r="G65" s="65" t="s">
        <v>41</v>
      </c>
      <c r="H65" s="149">
        <f>COUNTIF($F$64:$F$67,"Tático")</f>
        <v>0</v>
      </c>
      <c r="I65" s="149">
        <f>IF(VLOOKUP($H$67,$Q$3:$X$9,8,FALSE)&lt;&gt;100,"Erro escala peso",VLOOKUP($H$67,$Q$3:$X$9,6,FALSE))</f>
        <v>0</v>
      </c>
      <c r="J65" s="153" t="str">
        <f t="shared" ref="J65:J66" si="13">IF(H65=0,"na",(I65/($H$64+$H$65+$H$66)))</f>
        <v>na</v>
      </c>
      <c r="K65" s="36"/>
      <c r="L65" s="36"/>
      <c r="M65" s="36"/>
      <c r="N65" s="38"/>
      <c r="O65" s="38"/>
      <c r="P65" s="38"/>
      <c r="Q65" s="38"/>
      <c r="R65" s="36"/>
      <c r="S65" s="36"/>
      <c r="T65" s="36"/>
      <c r="U65" s="36"/>
      <c r="V65" s="36"/>
      <c r="W65" s="36"/>
      <c r="X65" s="36"/>
      <c r="Y65" s="36"/>
      <c r="Z65" s="36"/>
      <c r="AA65" s="36"/>
      <c r="AB65" s="36"/>
      <c r="AC65" s="36"/>
      <c r="AD65" s="36"/>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4"/>
    </row>
    <row r="66" spans="1:105" s="35" customFormat="1" thickBot="1">
      <c r="A66" s="338"/>
      <c r="B66" s="93" t="s">
        <v>86</v>
      </c>
      <c r="C66" s="14">
        <f>C41</f>
        <v>0</v>
      </c>
      <c r="D66" s="14">
        <f>IF(F66=$G$64,$J$64,IF(F66=$G$65,$J$65,$J$66))</f>
        <v>25</v>
      </c>
      <c r="E66" s="341"/>
      <c r="F66" s="156" t="str">
        <f>F35</f>
        <v>Estratégico</v>
      </c>
      <c r="G66" s="65" t="s">
        <v>44</v>
      </c>
      <c r="H66" s="149">
        <f>COUNTIF($F$64:$F$67,"Operacional")</f>
        <v>0</v>
      </c>
      <c r="I66" s="149">
        <f>IF(VLOOKUP($H$67,$Q$3:$X$9,8,FALSE)&lt;&gt;100,"Erro escala peso",VLOOKUP($H$67,$Q$3:$X$9,7,FALSE))</f>
        <v>0</v>
      </c>
      <c r="J66" s="153" t="str">
        <f t="shared" si="13"/>
        <v>na</v>
      </c>
      <c r="K66" s="36"/>
      <c r="L66" s="36"/>
      <c r="M66" s="36"/>
      <c r="N66" s="36"/>
      <c r="O66" s="36"/>
      <c r="P66" s="36"/>
      <c r="Q66" s="36"/>
      <c r="R66" s="36"/>
      <c r="S66" s="36"/>
      <c r="T66" s="36"/>
      <c r="U66" s="36"/>
      <c r="V66" s="36"/>
      <c r="W66" s="36"/>
      <c r="X66" s="36"/>
      <c r="Y66" s="36"/>
      <c r="Z66" s="36"/>
      <c r="AA66" s="36"/>
      <c r="AB66" s="36"/>
      <c r="AC66" s="36"/>
      <c r="AD66" s="36"/>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4"/>
    </row>
    <row r="67" spans="1:105" s="35" customFormat="1" ht="16.5" thickBot="1">
      <c r="A67" s="338"/>
      <c r="B67" s="93" t="s">
        <v>99</v>
      </c>
      <c r="C67" s="14">
        <f>C59</f>
        <v>0</v>
      </c>
      <c r="D67" s="14">
        <f>IF(F67=$G$64,$J$64,IF(F67=$G$65,$J$65,$J$66))</f>
        <v>25</v>
      </c>
      <c r="E67" s="341"/>
      <c r="F67" s="156" t="str">
        <f>F43</f>
        <v>Estratégico</v>
      </c>
      <c r="G67" s="71" t="s">
        <v>47</v>
      </c>
      <c r="H67" s="71" t="str">
        <f>"R"&amp;IF(H64=0,0,H64/H64)&amp;IF(H65=0,0,H65/H65)&amp;IF(H66=0,0,H66/H66)</f>
        <v>R100</v>
      </c>
      <c r="I67" s="38"/>
      <c r="J67" s="38"/>
      <c r="K67" s="38"/>
      <c r="L67" s="38"/>
      <c r="M67" s="36"/>
      <c r="N67" s="36"/>
      <c r="O67" s="36"/>
      <c r="P67" s="36"/>
      <c r="Q67" s="36"/>
      <c r="R67" s="38"/>
      <c r="S67" s="38"/>
      <c r="T67" s="38"/>
      <c r="U67" s="38"/>
      <c r="V67" s="38"/>
      <c r="W67" s="38"/>
      <c r="X67" s="38"/>
      <c r="Y67" s="38"/>
      <c r="Z67" s="38"/>
      <c r="AA67" s="38"/>
      <c r="AB67" s="38"/>
      <c r="AC67" s="38"/>
      <c r="AD67" s="38"/>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4"/>
    </row>
    <row r="68" spans="1:105" s="35" customFormat="1" ht="16.5" thickBot="1">
      <c r="A68" s="338"/>
      <c r="B68" s="94" t="s">
        <v>135</v>
      </c>
      <c r="C68" s="324">
        <f>SUMPRODUCT(C64:C67,D64:D67)/SUM(D64:D67)</f>
        <v>0</v>
      </c>
      <c r="D68" s="325"/>
      <c r="E68" s="341"/>
      <c r="F68" s="60"/>
      <c r="G68" s="38"/>
      <c r="H68" s="38"/>
      <c r="I68" s="38"/>
      <c r="J68" s="38"/>
      <c r="K68" s="38"/>
      <c r="L68" s="38"/>
      <c r="M68" s="36"/>
      <c r="N68" s="36"/>
      <c r="O68" s="36"/>
      <c r="P68" s="36"/>
      <c r="Q68" s="36"/>
      <c r="R68" s="38"/>
      <c r="S68" s="38"/>
      <c r="T68" s="38"/>
      <c r="U68" s="38"/>
      <c r="V68" s="38"/>
      <c r="W68" s="38"/>
      <c r="X68" s="38"/>
      <c r="Y68" s="38"/>
      <c r="Z68" s="38"/>
      <c r="AA68" s="38"/>
      <c r="AB68" s="38"/>
      <c r="AC68" s="38"/>
      <c r="AD68" s="38"/>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4"/>
    </row>
    <row r="69" spans="1:105" s="35" customFormat="1" ht="16.5" customHeight="1" thickBot="1">
      <c r="A69" s="339"/>
      <c r="B69" s="336"/>
      <c r="C69" s="336"/>
      <c r="D69" s="336"/>
      <c r="E69" s="342"/>
      <c r="F69" s="60"/>
      <c r="G69" s="36"/>
      <c r="H69" s="36"/>
      <c r="I69" s="36"/>
      <c r="J69" s="36"/>
      <c r="K69" s="36"/>
      <c r="L69" s="36"/>
      <c r="M69" s="38"/>
      <c r="N69" s="36"/>
      <c r="O69" s="36"/>
      <c r="P69" s="36"/>
      <c r="Q69" s="36"/>
      <c r="R69" s="36"/>
      <c r="S69" s="36"/>
      <c r="T69" s="36"/>
      <c r="U69" s="36"/>
      <c r="V69" s="36"/>
      <c r="W69" s="36"/>
      <c r="X69" s="36"/>
      <c r="Y69" s="36"/>
      <c r="Z69" s="36"/>
      <c r="AA69" s="36"/>
      <c r="AB69" s="36"/>
      <c r="AC69" s="36"/>
      <c r="AD69" s="36"/>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5" customFormat="1" ht="21.75" customHeight="1" thickBot="1">
      <c r="A70" s="330" t="s">
        <v>136</v>
      </c>
      <c r="B70" s="331"/>
      <c r="C70" s="331"/>
      <c r="D70" s="331"/>
      <c r="E70" s="332"/>
      <c r="F70" s="150" t="s">
        <v>23</v>
      </c>
      <c r="G70" s="36"/>
      <c r="H70" s="36"/>
      <c r="I70" s="36"/>
      <c r="J70" s="36"/>
      <c r="K70" s="36"/>
      <c r="L70" s="36"/>
      <c r="M70" s="36"/>
      <c r="N70" s="36"/>
      <c r="O70" s="36"/>
      <c r="P70" s="36"/>
      <c r="Q70" s="36"/>
      <c r="R70" s="36"/>
      <c r="S70" s="36"/>
      <c r="T70" s="36"/>
      <c r="U70" s="36"/>
      <c r="V70" s="36"/>
      <c r="W70" s="36"/>
      <c r="X70" s="36"/>
      <c r="Y70" s="36"/>
      <c r="Z70" s="36"/>
      <c r="AA70" s="36"/>
      <c r="AB70" s="36"/>
      <c r="AC70" s="36"/>
      <c r="AD70" s="36"/>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4"/>
    </row>
    <row r="71" spans="1:105" s="35" customFormat="1" thickBot="1">
      <c r="A71" s="75" t="s">
        <v>137</v>
      </c>
      <c r="B71" s="76" t="s">
        <v>138</v>
      </c>
      <c r="C71" s="77" t="s">
        <v>28</v>
      </c>
      <c r="D71" s="194" t="s">
        <v>29</v>
      </c>
      <c r="E71" s="173" t="s">
        <v>30</v>
      </c>
      <c r="F71" s="150" t="s">
        <v>23</v>
      </c>
      <c r="G71" s="36"/>
      <c r="H71" s="36"/>
      <c r="I71" s="36"/>
      <c r="J71" s="36"/>
      <c r="K71" s="36"/>
      <c r="L71" s="36"/>
      <c r="M71" s="36"/>
      <c r="N71" s="36"/>
      <c r="O71" s="36"/>
      <c r="P71" s="36"/>
      <c r="Q71" s="36"/>
      <c r="R71" s="36"/>
      <c r="S71" s="36"/>
      <c r="T71" s="36"/>
      <c r="U71" s="36"/>
      <c r="V71" s="36"/>
      <c r="W71" s="36"/>
      <c r="X71" s="36"/>
      <c r="Y71" s="36"/>
      <c r="Z71" s="36"/>
      <c r="AA71" s="36"/>
      <c r="AB71" s="36"/>
      <c r="AC71" s="36"/>
      <c r="AD71" s="36"/>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4"/>
    </row>
    <row r="72" spans="1:105" s="35" customFormat="1" ht="62.25" customHeight="1" thickBot="1">
      <c r="A72" s="95" t="s">
        <v>139</v>
      </c>
      <c r="B72" s="90" t="s">
        <v>140</v>
      </c>
      <c r="C72" s="148"/>
      <c r="D72" s="193" t="str">
        <f>IF(C72="","ND",VLOOKUP(C72,$M$2:$N$5,2,FALSE))</f>
        <v>ND</v>
      </c>
      <c r="E72" s="152">
        <f t="shared" ref="E72:E77" si="14">IF(F72=$G$73,$J$73,IF(F72=$G$74,$J$74,$J$75))</f>
        <v>10</v>
      </c>
      <c r="F72" s="151" t="s">
        <v>23</v>
      </c>
      <c r="G72" s="69" t="s">
        <v>31</v>
      </c>
      <c r="H72" s="69" t="s">
        <v>32</v>
      </c>
      <c r="I72" s="69" t="s">
        <v>33</v>
      </c>
      <c r="J72" s="69" t="s">
        <v>34</v>
      </c>
      <c r="K72" s="36"/>
      <c r="L72" s="36"/>
      <c r="M72" s="36"/>
      <c r="N72" s="36"/>
      <c r="O72" s="36"/>
      <c r="P72" s="36"/>
      <c r="Q72" s="36"/>
      <c r="R72" s="36"/>
      <c r="S72" s="36"/>
      <c r="T72" s="36"/>
      <c r="U72" s="36"/>
      <c r="V72" s="36"/>
      <c r="W72" s="36"/>
      <c r="X72" s="36"/>
      <c r="Y72" s="36"/>
      <c r="Z72" s="36"/>
      <c r="AA72" s="36"/>
      <c r="AB72" s="36"/>
      <c r="AC72" s="36"/>
      <c r="AD72" s="36"/>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4"/>
    </row>
    <row r="73" spans="1:105" s="35" customFormat="1" ht="45.75" thickBot="1">
      <c r="A73" s="95" t="s">
        <v>141</v>
      </c>
      <c r="B73" s="90" t="s">
        <v>142</v>
      </c>
      <c r="C73" s="148"/>
      <c r="D73" s="193" t="str">
        <f t="shared" ref="D73:D77" si="15">IF(C73="","ND",VLOOKUP(C73,$M$2:$N$5,2,FALSE))</f>
        <v>ND</v>
      </c>
      <c r="E73" s="152">
        <f t="shared" si="14"/>
        <v>10</v>
      </c>
      <c r="F73" s="151" t="s">
        <v>23</v>
      </c>
      <c r="G73" s="65" t="s">
        <v>23</v>
      </c>
      <c r="H73" s="149">
        <f>COUNTIF($F$72:$F$77,"Estratégico")</f>
        <v>3</v>
      </c>
      <c r="I73" s="149">
        <f>IF(VLOOKUP($H$76,$Q$3:$X$9,8,FALSE)&lt;&gt;100,"Erro escala peso",VLOOKUP($H$76,$Q$3:$X$9,5,FALSE))</f>
        <v>60</v>
      </c>
      <c r="J73" s="153">
        <f>IF(H73=0,"na",(I73/($H$73+$H$74+$H$75)))</f>
        <v>10</v>
      </c>
      <c r="K73" s="36"/>
      <c r="L73" s="36"/>
      <c r="M73" s="36"/>
      <c r="N73" s="36"/>
      <c r="O73" s="36"/>
      <c r="P73" s="36"/>
      <c r="Q73" s="36"/>
      <c r="R73" s="36"/>
      <c r="S73" s="36"/>
      <c r="T73" s="36"/>
      <c r="U73" s="36"/>
      <c r="V73" s="36"/>
      <c r="W73" s="36"/>
      <c r="X73" s="36"/>
      <c r="Y73" s="36"/>
      <c r="Z73" s="36"/>
      <c r="AA73" s="36"/>
      <c r="AB73" s="36"/>
      <c r="AC73" s="36"/>
      <c r="AD73" s="36"/>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4"/>
    </row>
    <row r="74" spans="1:105" s="35" customFormat="1" ht="45.75" thickBot="1">
      <c r="A74" s="95" t="s">
        <v>143</v>
      </c>
      <c r="B74" s="90" t="s">
        <v>144</v>
      </c>
      <c r="C74" s="148"/>
      <c r="D74" s="193" t="str">
        <f t="shared" si="15"/>
        <v>ND</v>
      </c>
      <c r="E74" s="152">
        <f t="shared" si="14"/>
        <v>6.666666666666667</v>
      </c>
      <c r="F74" s="151" t="s">
        <v>41</v>
      </c>
      <c r="G74" s="65" t="s">
        <v>41</v>
      </c>
      <c r="H74" s="149">
        <f>COUNTIF($F$72:$F$77,"Tático")</f>
        <v>3</v>
      </c>
      <c r="I74" s="149">
        <f>IF(VLOOKUP($H$76,$Q$3:$X$9,8,FALSE)&lt;&gt;100,"Erro escala peso",VLOOKUP($H$76,$Q$3:$X$9,6,FALSE))</f>
        <v>40</v>
      </c>
      <c r="J74" s="153">
        <f t="shared" ref="J74:J75" si="16">IF(H74=0,"na",(I74/($H$73+$H$74+$H$75)))</f>
        <v>6.666666666666667</v>
      </c>
      <c r="K74" s="36"/>
      <c r="L74" s="36"/>
      <c r="M74" s="36"/>
      <c r="N74" s="36"/>
      <c r="O74" s="36"/>
      <c r="P74" s="36"/>
      <c r="Q74" s="36"/>
      <c r="R74" s="36"/>
      <c r="S74" s="36"/>
      <c r="T74" s="36"/>
      <c r="U74" s="36"/>
      <c r="V74" s="36"/>
      <c r="W74" s="36"/>
      <c r="X74" s="36"/>
      <c r="Y74" s="36"/>
      <c r="Z74" s="36"/>
      <c r="AA74" s="36"/>
      <c r="AB74" s="36"/>
      <c r="AC74" s="36"/>
      <c r="AD74" s="36"/>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4"/>
    </row>
    <row r="75" spans="1:105" s="35" customFormat="1" ht="45.75" thickBot="1">
      <c r="A75" s="95" t="s">
        <v>145</v>
      </c>
      <c r="B75" s="90" t="s">
        <v>146</v>
      </c>
      <c r="C75" s="148"/>
      <c r="D75" s="193" t="str">
        <f t="shared" si="15"/>
        <v>ND</v>
      </c>
      <c r="E75" s="152">
        <f t="shared" si="14"/>
        <v>6.666666666666667</v>
      </c>
      <c r="F75" s="151" t="s">
        <v>41</v>
      </c>
      <c r="G75" s="65" t="s">
        <v>44</v>
      </c>
      <c r="H75" s="149">
        <f>COUNTIF($F$72:$F$77,"Operacional")</f>
        <v>0</v>
      </c>
      <c r="I75" s="149">
        <f>IF(VLOOKUP($H$76,$Q$3:$X$9,8,FALSE)&lt;&gt;100,"Erro escala peso",VLOOKUP($H$76,$Q$3:$X$9,7,FALSE))</f>
        <v>0</v>
      </c>
      <c r="J75" s="153" t="str">
        <f t="shared" si="16"/>
        <v>na</v>
      </c>
      <c r="K75" s="36"/>
      <c r="L75" s="36"/>
      <c r="M75" s="36"/>
      <c r="N75" s="38"/>
      <c r="O75" s="38"/>
      <c r="P75" s="38"/>
      <c r="Q75" s="38"/>
      <c r="R75" s="36"/>
      <c r="S75" s="36"/>
      <c r="T75" s="36"/>
      <c r="U75" s="36"/>
      <c r="V75" s="36"/>
      <c r="W75" s="36"/>
      <c r="X75" s="36"/>
      <c r="Y75" s="36"/>
      <c r="Z75" s="36"/>
      <c r="AA75" s="36"/>
      <c r="AB75" s="36"/>
      <c r="AC75" s="36"/>
      <c r="AD75" s="36"/>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4"/>
    </row>
    <row r="76" spans="1:105" s="35" customFormat="1" ht="45.75" thickBot="1">
      <c r="A76" s="96" t="s">
        <v>147</v>
      </c>
      <c r="B76" s="90" t="s">
        <v>148</v>
      </c>
      <c r="C76" s="148"/>
      <c r="D76" s="193" t="str">
        <f t="shared" si="15"/>
        <v>ND</v>
      </c>
      <c r="E76" s="152">
        <f t="shared" si="14"/>
        <v>6.666666666666667</v>
      </c>
      <c r="F76" s="151" t="s">
        <v>41</v>
      </c>
      <c r="G76" s="71" t="s">
        <v>47</v>
      </c>
      <c r="H76" s="71" t="str">
        <f>"R"&amp;IF(H73=0,0,H73/H73)&amp;IF(H74=0,0,H74/H74)&amp;IF(H75=0,0,H75/H75)</f>
        <v>R110</v>
      </c>
      <c r="I76" s="36"/>
      <c r="J76" s="36"/>
      <c r="K76" s="36"/>
      <c r="L76" s="36"/>
      <c r="M76" s="36"/>
      <c r="N76" s="36"/>
      <c r="O76" s="36"/>
      <c r="P76" s="36"/>
      <c r="Q76" s="36"/>
      <c r="R76" s="36"/>
      <c r="S76" s="36"/>
      <c r="T76" s="36"/>
      <c r="U76" s="36"/>
      <c r="V76" s="36"/>
      <c r="W76" s="36"/>
      <c r="X76" s="36"/>
      <c r="Y76" s="36"/>
      <c r="Z76" s="36"/>
      <c r="AA76" s="36"/>
      <c r="AB76" s="36"/>
      <c r="AC76" s="36"/>
      <c r="AD76" s="36"/>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4"/>
    </row>
    <row r="77" spans="1:105" s="35" customFormat="1" ht="30.75" thickBot="1">
      <c r="A77" s="95" t="s">
        <v>149</v>
      </c>
      <c r="B77" s="90" t="s">
        <v>150</v>
      </c>
      <c r="C77" s="148"/>
      <c r="D77" s="193" t="str">
        <f t="shared" si="15"/>
        <v>ND</v>
      </c>
      <c r="E77" s="152">
        <f t="shared" si="14"/>
        <v>10</v>
      </c>
      <c r="F77" s="151" t="s">
        <v>23</v>
      </c>
      <c r="G77" s="36"/>
      <c r="H77" s="36"/>
      <c r="I77" s="36"/>
      <c r="J77" s="36"/>
      <c r="K77" s="36"/>
      <c r="L77" s="36"/>
      <c r="M77" s="36"/>
      <c r="N77" s="36"/>
      <c r="O77" s="36"/>
      <c r="P77" s="36"/>
      <c r="Q77" s="36"/>
      <c r="R77" s="36"/>
      <c r="S77" s="36"/>
      <c r="T77" s="36"/>
      <c r="U77" s="36"/>
      <c r="V77" s="36"/>
      <c r="W77" s="36"/>
      <c r="X77" s="36"/>
      <c r="Y77" s="36"/>
      <c r="Z77" s="36"/>
      <c r="AA77" s="36"/>
      <c r="AB77" s="36"/>
      <c r="AC77" s="36"/>
      <c r="AD77" s="36"/>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4"/>
    </row>
    <row r="78" spans="1:105" s="35" customFormat="1" ht="16.5" thickBot="1">
      <c r="A78" s="97"/>
      <c r="B78" s="86" t="s">
        <v>151</v>
      </c>
      <c r="C78" s="13">
        <f>SUMPRODUCT(E72:E77,D72:D77)/E78</f>
        <v>0</v>
      </c>
      <c r="D78" s="39"/>
      <c r="E78" s="169">
        <f>SUM(E72:E77)</f>
        <v>50</v>
      </c>
      <c r="F78" s="270"/>
      <c r="G78" s="38"/>
      <c r="H78" s="38"/>
      <c r="I78" s="38"/>
      <c r="J78" s="38"/>
      <c r="K78" s="38"/>
      <c r="L78" s="38"/>
      <c r="M78" s="38"/>
      <c r="N78" s="36"/>
      <c r="O78" s="36"/>
      <c r="P78" s="36"/>
      <c r="Q78" s="36"/>
      <c r="R78" s="38"/>
      <c r="S78" s="38"/>
      <c r="T78" s="38"/>
      <c r="U78" s="38"/>
      <c r="V78" s="38"/>
      <c r="W78" s="38"/>
      <c r="X78" s="38"/>
      <c r="Y78" s="38"/>
      <c r="Z78" s="38"/>
      <c r="AA78" s="38"/>
      <c r="AB78" s="38"/>
      <c r="AC78" s="38"/>
      <c r="AD78" s="38"/>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4"/>
    </row>
    <row r="79" spans="1:105" s="35" customFormat="1" ht="21" customHeight="1" thickBot="1">
      <c r="A79" s="97"/>
      <c r="B79" s="87"/>
      <c r="C79" s="13"/>
      <c r="D79" s="39"/>
      <c r="E79" s="39"/>
      <c r="F79" s="60"/>
      <c r="G79" s="36"/>
      <c r="H79" s="36"/>
      <c r="I79" s="36"/>
      <c r="J79" s="36"/>
      <c r="K79" s="36"/>
      <c r="L79" s="36"/>
      <c r="M79" s="38"/>
      <c r="N79" s="36"/>
      <c r="O79" s="36"/>
      <c r="P79" s="36"/>
      <c r="Q79" s="36"/>
      <c r="R79" s="36"/>
      <c r="S79" s="36"/>
      <c r="T79" s="36"/>
      <c r="U79" s="36"/>
      <c r="V79" s="36"/>
      <c r="W79" s="36"/>
      <c r="X79" s="36"/>
      <c r="Y79" s="36"/>
      <c r="Z79" s="36"/>
      <c r="AA79" s="36"/>
      <c r="AB79" s="36"/>
      <c r="AC79" s="36"/>
      <c r="AD79" s="36"/>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4"/>
    </row>
    <row r="80" spans="1:105" s="35" customFormat="1" ht="21.75" customHeight="1" thickBot="1">
      <c r="A80" s="75" t="s">
        <v>152</v>
      </c>
      <c r="B80" s="76" t="s">
        <v>153</v>
      </c>
      <c r="C80" s="77" t="s">
        <v>28</v>
      </c>
      <c r="D80" s="194" t="s">
        <v>29</v>
      </c>
      <c r="E80" s="173" t="s">
        <v>30</v>
      </c>
      <c r="F80" s="150" t="s">
        <v>23</v>
      </c>
      <c r="G80" s="36"/>
      <c r="H80" s="36"/>
      <c r="I80" s="36"/>
      <c r="J80" s="36"/>
      <c r="K80" s="36"/>
      <c r="L80" s="36"/>
      <c r="M80" s="38"/>
      <c r="N80" s="36"/>
      <c r="O80" s="36"/>
      <c r="P80" s="36"/>
      <c r="Q80" s="36"/>
      <c r="R80" s="36"/>
      <c r="S80" s="36"/>
      <c r="T80" s="36"/>
      <c r="U80" s="36"/>
      <c r="V80" s="36"/>
      <c r="W80" s="36"/>
      <c r="X80" s="36"/>
      <c r="Y80" s="36"/>
      <c r="Z80" s="36"/>
      <c r="AA80" s="36"/>
      <c r="AB80" s="36"/>
      <c r="AC80" s="36"/>
      <c r="AD80" s="36"/>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4"/>
    </row>
    <row r="81" spans="1:105" s="35" customFormat="1" ht="42" customHeight="1" thickBot="1">
      <c r="A81" s="95" t="s">
        <v>154</v>
      </c>
      <c r="B81" s="90" t="s">
        <v>155</v>
      </c>
      <c r="C81" s="148"/>
      <c r="D81" s="193" t="str">
        <f>IF(C81="","ND",VLOOKUP(C81,$M$2:$N$5,2,FALSE))</f>
        <v>ND</v>
      </c>
      <c r="E81" s="152">
        <f>IF(F81=$G$82,$J$82,IF(F81=$G$83,$J$83,$J$84))</f>
        <v>20</v>
      </c>
      <c r="F81" s="151" t="s">
        <v>23</v>
      </c>
      <c r="G81" s="69" t="s">
        <v>31</v>
      </c>
      <c r="H81" s="69" t="s">
        <v>32</v>
      </c>
      <c r="I81" s="69" t="s">
        <v>33</v>
      </c>
      <c r="J81" s="69" t="s">
        <v>34</v>
      </c>
      <c r="K81" s="36"/>
      <c r="L81" s="36"/>
      <c r="M81" s="38"/>
      <c r="N81" s="36"/>
      <c r="O81" s="36"/>
      <c r="P81" s="36"/>
      <c r="Q81" s="36"/>
      <c r="R81" s="36"/>
      <c r="S81" s="36"/>
      <c r="T81" s="36"/>
      <c r="U81" s="36"/>
      <c r="V81" s="36"/>
      <c r="W81" s="36"/>
      <c r="X81" s="36"/>
      <c r="Y81" s="36"/>
      <c r="Z81" s="36"/>
      <c r="AA81" s="36"/>
      <c r="AB81" s="36"/>
      <c r="AC81" s="36"/>
      <c r="AD81" s="36"/>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4"/>
    </row>
    <row r="82" spans="1:105" s="35" customFormat="1" ht="45.75" thickBot="1">
      <c r="A82" s="95" t="s">
        <v>156</v>
      </c>
      <c r="B82" s="90" t="s">
        <v>157</v>
      </c>
      <c r="C82" s="148"/>
      <c r="D82" s="193" t="str">
        <f t="shared" ref="D82:D85" si="17">IF(C82="","ND",VLOOKUP(C82,$M$2:$N$5,2,FALSE))</f>
        <v>ND</v>
      </c>
      <c r="E82" s="152">
        <f>IF(F82=$G$82,$J$82,IF(F82=$G$83,$J$83,$J$84))</f>
        <v>20</v>
      </c>
      <c r="F82" s="151" t="s">
        <v>23</v>
      </c>
      <c r="G82" s="65" t="s">
        <v>23</v>
      </c>
      <c r="H82" s="149">
        <f>COUNTIF($F$81:$F$85,"Estratégico")</f>
        <v>5</v>
      </c>
      <c r="I82" s="149">
        <f>IF(VLOOKUP($H$85,$Q$3:$X$9,8,FALSE)&lt;&gt;100,"Erro escala peso",VLOOKUP($H$85,$Q$3:$X$9,5,FALSE))</f>
        <v>100</v>
      </c>
      <c r="J82" s="153">
        <f>IF(H82=0,"na",(I82/($H$82+$H$83+$H$84)))</f>
        <v>20</v>
      </c>
      <c r="K82" s="36"/>
      <c r="L82" s="36"/>
      <c r="M82" s="38"/>
      <c r="N82" s="36"/>
      <c r="O82" s="36"/>
      <c r="P82" s="36"/>
      <c r="Q82" s="36"/>
      <c r="R82" s="36"/>
      <c r="S82" s="36"/>
      <c r="T82" s="36"/>
      <c r="U82" s="36"/>
      <c r="V82" s="36"/>
      <c r="W82" s="36"/>
      <c r="X82" s="36"/>
      <c r="Y82" s="36"/>
      <c r="Z82" s="36"/>
      <c r="AA82" s="36"/>
      <c r="AB82" s="36"/>
      <c r="AC82" s="36"/>
      <c r="AD82" s="36"/>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4"/>
    </row>
    <row r="83" spans="1:105" s="35" customFormat="1" ht="45.75" thickBot="1">
      <c r="A83" s="95" t="s">
        <v>158</v>
      </c>
      <c r="B83" s="90" t="s">
        <v>159</v>
      </c>
      <c r="C83" s="148"/>
      <c r="D83" s="193" t="str">
        <f t="shared" si="17"/>
        <v>ND</v>
      </c>
      <c r="E83" s="152">
        <f>IF(F83=$G$82,$J$82,IF(F83=$G$83,$J$83,$J$84))</f>
        <v>20</v>
      </c>
      <c r="F83" s="151" t="s">
        <v>23</v>
      </c>
      <c r="G83" s="65" t="s">
        <v>41</v>
      </c>
      <c r="H83" s="149">
        <f>COUNTIF($F$81:$F$85,"Tático")</f>
        <v>0</v>
      </c>
      <c r="I83" s="149">
        <f>IF(VLOOKUP($H$85,$Q$3:$X$9,8,FALSE)&lt;&gt;100,"Erro escala peso",VLOOKUP($H$85,$Q$3:$X$9,6,FALSE))</f>
        <v>0</v>
      </c>
      <c r="J83" s="153" t="str">
        <f t="shared" ref="J83:J84" si="18">IF(H83=0,"na",(I83/($H$82+$H$83+$H$84)))</f>
        <v>na</v>
      </c>
      <c r="K83" s="36"/>
      <c r="L83" s="36"/>
      <c r="M83" s="38"/>
      <c r="N83" s="36"/>
      <c r="O83" s="36"/>
      <c r="P83" s="36"/>
      <c r="Q83" s="36"/>
      <c r="R83" s="36"/>
      <c r="S83" s="36"/>
      <c r="T83" s="36"/>
      <c r="U83" s="36"/>
      <c r="V83" s="36"/>
      <c r="W83" s="36"/>
      <c r="X83" s="36"/>
      <c r="Y83" s="36"/>
      <c r="Z83" s="36"/>
      <c r="AA83" s="36"/>
      <c r="AB83" s="36"/>
      <c r="AC83" s="36"/>
      <c r="AD83" s="36"/>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4"/>
    </row>
    <row r="84" spans="1:105" s="35" customFormat="1" ht="45.75" thickBot="1">
      <c r="A84" s="95" t="s">
        <v>160</v>
      </c>
      <c r="B84" s="90" t="s">
        <v>161</v>
      </c>
      <c r="C84" s="148"/>
      <c r="D84" s="193" t="str">
        <f t="shared" si="17"/>
        <v>ND</v>
      </c>
      <c r="E84" s="152">
        <f>IF(F84=$G$82,$J$82,IF(F84=$G$83,$J$83,$J$84))</f>
        <v>20</v>
      </c>
      <c r="F84" s="151" t="s">
        <v>23</v>
      </c>
      <c r="G84" s="65" t="s">
        <v>44</v>
      </c>
      <c r="H84" s="149">
        <f>COUNTIF($F$81:$F$85,"Operacional")</f>
        <v>0</v>
      </c>
      <c r="I84" s="149">
        <f>IF(VLOOKUP($H$85,$Q$3:$X$9,8,FALSE)&lt;&gt;100,"Erro escala peso",VLOOKUP($H$85,$Q$3:$X$9,7,FALSE))</f>
        <v>0</v>
      </c>
      <c r="J84" s="153" t="str">
        <f t="shared" si="18"/>
        <v>na</v>
      </c>
      <c r="K84" s="36"/>
      <c r="L84" s="36"/>
      <c r="M84" s="38"/>
      <c r="N84" s="38"/>
      <c r="O84" s="38"/>
      <c r="P84" s="38"/>
      <c r="Q84" s="38"/>
      <c r="R84" s="36"/>
      <c r="S84" s="36"/>
      <c r="T84" s="36"/>
      <c r="U84" s="36"/>
      <c r="V84" s="36"/>
      <c r="W84" s="36"/>
      <c r="X84" s="36"/>
      <c r="Y84" s="36"/>
      <c r="Z84" s="36"/>
      <c r="AA84" s="36"/>
      <c r="AB84" s="36"/>
      <c r="AC84" s="36"/>
      <c r="AD84" s="36"/>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4"/>
    </row>
    <row r="85" spans="1:105" s="35" customFormat="1" ht="45.75" thickBot="1">
      <c r="A85" s="96" t="s">
        <v>162</v>
      </c>
      <c r="B85" s="90" t="s">
        <v>163</v>
      </c>
      <c r="C85" s="148"/>
      <c r="D85" s="193" t="str">
        <f t="shared" si="17"/>
        <v>ND</v>
      </c>
      <c r="E85" s="152">
        <f>IF(F85=$G$82,$J$82,IF(F85=$G$83,$J$83,$J$84))</f>
        <v>20</v>
      </c>
      <c r="F85" s="151" t="s">
        <v>23</v>
      </c>
      <c r="G85" s="71" t="s">
        <v>47</v>
      </c>
      <c r="H85" s="71" t="str">
        <f>"R"&amp;IF(H82=0,0,H82/H82)&amp;IF(H83=0,0,H83/H83)&amp;IF(H84=0,0,H84/H84)</f>
        <v>R100</v>
      </c>
      <c r="I85" s="36"/>
      <c r="J85" s="36"/>
      <c r="K85" s="36"/>
      <c r="L85" s="36"/>
      <c r="M85" s="38"/>
      <c r="N85" s="38"/>
      <c r="O85" s="38"/>
      <c r="P85" s="38"/>
      <c r="Q85" s="38"/>
      <c r="R85" s="36"/>
      <c r="S85" s="36"/>
      <c r="T85" s="36"/>
      <c r="U85" s="36"/>
      <c r="V85" s="36"/>
      <c r="W85" s="36"/>
      <c r="X85" s="36"/>
      <c r="Y85" s="36"/>
      <c r="Z85" s="36"/>
      <c r="AA85" s="36"/>
      <c r="AB85" s="36"/>
      <c r="AC85" s="36"/>
      <c r="AD85" s="36"/>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4"/>
    </row>
    <row r="86" spans="1:105" s="35" customFormat="1" ht="16.5" thickBot="1">
      <c r="A86" s="85"/>
      <c r="B86" s="86" t="s">
        <v>164</v>
      </c>
      <c r="C86" s="13">
        <f>SUMPRODUCT(E81:E85,D81:D85)/E86</f>
        <v>0</v>
      </c>
      <c r="D86" s="39"/>
      <c r="E86" s="171">
        <f>SUM(E81:E85)</f>
        <v>100</v>
      </c>
      <c r="F86" s="60"/>
      <c r="G86" s="36"/>
      <c r="H86" s="36"/>
      <c r="I86" s="36"/>
      <c r="J86" s="36"/>
      <c r="K86" s="36"/>
      <c r="L86" s="36"/>
      <c r="M86" s="38"/>
      <c r="N86" s="38"/>
      <c r="O86" s="38"/>
      <c r="P86" s="38"/>
      <c r="Q86" s="38"/>
      <c r="R86" s="36"/>
      <c r="S86" s="36"/>
      <c r="T86" s="36"/>
      <c r="U86" s="36"/>
      <c r="V86" s="36"/>
      <c r="W86" s="36"/>
      <c r="X86" s="36"/>
      <c r="Y86" s="36"/>
      <c r="Z86" s="36"/>
      <c r="AA86" s="36"/>
      <c r="AB86" s="36"/>
      <c r="AC86" s="36"/>
      <c r="AD86" s="36"/>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4"/>
    </row>
    <row r="87" spans="1:105" s="35" customFormat="1" ht="16.5" thickBot="1">
      <c r="A87" s="98"/>
      <c r="B87" s="99"/>
      <c r="C87" s="44"/>
      <c r="D87" s="100"/>
      <c r="E87" s="101"/>
      <c r="F87" s="60"/>
      <c r="G87" s="38"/>
      <c r="H87" s="38"/>
      <c r="I87" s="38"/>
      <c r="J87" s="38"/>
      <c r="K87" s="38"/>
      <c r="L87" s="38"/>
      <c r="M87" s="38"/>
      <c r="N87" s="38"/>
      <c r="O87" s="38"/>
      <c r="P87" s="38"/>
      <c r="Q87" s="38"/>
      <c r="R87" s="38"/>
      <c r="S87" s="38"/>
      <c r="T87" s="38"/>
      <c r="U87" s="38"/>
      <c r="V87" s="38"/>
      <c r="W87" s="38"/>
      <c r="X87" s="38"/>
      <c r="Y87" s="38"/>
      <c r="Z87" s="38"/>
      <c r="AA87" s="38"/>
      <c r="AB87" s="38"/>
      <c r="AC87" s="38"/>
      <c r="AD87" s="38"/>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4"/>
    </row>
    <row r="88" spans="1:105" s="35" customFormat="1" ht="16.5" thickBot="1">
      <c r="A88" s="75" t="s">
        <v>165</v>
      </c>
      <c r="B88" s="76" t="s">
        <v>166</v>
      </c>
      <c r="C88" s="77" t="s">
        <v>28</v>
      </c>
      <c r="D88" s="194" t="s">
        <v>29</v>
      </c>
      <c r="E88" s="173" t="s">
        <v>30</v>
      </c>
      <c r="F88" s="150" t="s">
        <v>23</v>
      </c>
      <c r="G88" s="38"/>
      <c r="H88" s="38"/>
      <c r="I88" s="38"/>
      <c r="J88" s="38"/>
      <c r="K88" s="38"/>
      <c r="L88" s="38"/>
      <c r="M88" s="38"/>
      <c r="N88" s="38"/>
      <c r="O88" s="38"/>
      <c r="P88" s="38"/>
      <c r="Q88" s="38"/>
      <c r="R88" s="38"/>
      <c r="S88" s="38"/>
      <c r="T88" s="38"/>
      <c r="U88" s="38"/>
      <c r="V88" s="38"/>
      <c r="W88" s="38"/>
      <c r="X88" s="38"/>
      <c r="Y88" s="38"/>
      <c r="Z88" s="38"/>
      <c r="AA88" s="38"/>
      <c r="AB88" s="38"/>
      <c r="AC88" s="38"/>
      <c r="AD88" s="38"/>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4"/>
    </row>
    <row r="89" spans="1:105" s="35" customFormat="1" ht="30.75" thickBot="1">
      <c r="A89" s="88" t="s">
        <v>167</v>
      </c>
      <c r="B89" s="80" t="s">
        <v>168</v>
      </c>
      <c r="C89" s="148"/>
      <c r="D89" s="193" t="str">
        <f>IF(C89="","ND",VLOOKUP(C89,$M$2:$N$5,2,FALSE))</f>
        <v>ND</v>
      </c>
      <c r="E89" s="152">
        <f t="shared" ref="E89:E109" si="19">IF(F89=$G$90,$J$90,IF(F89=$G$91,$J$91,$J$92))</f>
        <v>2.8571428571428572</v>
      </c>
      <c r="F89" s="151" t="s">
        <v>23</v>
      </c>
      <c r="G89" s="69" t="s">
        <v>31</v>
      </c>
      <c r="H89" s="69" t="s">
        <v>32</v>
      </c>
      <c r="I89" s="69" t="s">
        <v>33</v>
      </c>
      <c r="J89" s="69" t="s">
        <v>34</v>
      </c>
      <c r="K89" s="38"/>
      <c r="L89" s="38"/>
      <c r="M89" s="38"/>
      <c r="N89" s="38"/>
      <c r="O89" s="38"/>
      <c r="P89" s="38"/>
      <c r="Q89" s="38"/>
      <c r="R89" s="38"/>
      <c r="S89" s="38"/>
      <c r="T89" s="38"/>
      <c r="U89" s="38"/>
      <c r="V89" s="38"/>
      <c r="W89" s="38"/>
      <c r="X89" s="38"/>
      <c r="Y89" s="38"/>
      <c r="Z89" s="38"/>
      <c r="AA89" s="38"/>
      <c r="AB89" s="38"/>
      <c r="AC89" s="38"/>
      <c r="AD89" s="38"/>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4"/>
    </row>
    <row r="90" spans="1:105" s="35" customFormat="1" ht="30.75" thickBot="1">
      <c r="A90" s="88" t="s">
        <v>169</v>
      </c>
      <c r="B90" s="80" t="s">
        <v>170</v>
      </c>
      <c r="C90" s="148"/>
      <c r="D90" s="193" t="str">
        <f t="shared" ref="D90:D109" si="20">IF(C90="","ND",VLOOKUP(C90,$M$2:$N$5,2,FALSE))</f>
        <v>ND</v>
      </c>
      <c r="E90" s="152">
        <f t="shared" si="19"/>
        <v>2.8571428571428572</v>
      </c>
      <c r="F90" s="151" t="s">
        <v>23</v>
      </c>
      <c r="G90" s="65" t="s">
        <v>23</v>
      </c>
      <c r="H90" s="65">
        <f>COUNTIF($F$89:$F$109,"Estratégico")</f>
        <v>18</v>
      </c>
      <c r="I90" s="149">
        <f>IF(VLOOKUP($H$93,$Q$3:$X$9,8,FALSE)&lt;&gt;100,"Erro escala peso",VLOOKUP($H$93,$Q$3:$X$9,5,FALSE))</f>
        <v>60</v>
      </c>
      <c r="J90" s="153">
        <f>IF(H90=0,"na",(I90/($H$90+$H$91+$H$92)))</f>
        <v>2.8571428571428572</v>
      </c>
      <c r="K90" s="38"/>
      <c r="L90" s="38"/>
      <c r="M90" s="38"/>
      <c r="N90" s="38"/>
      <c r="O90" s="38"/>
      <c r="P90" s="38"/>
      <c r="Q90" s="38"/>
      <c r="R90" s="38"/>
      <c r="S90" s="38"/>
      <c r="T90" s="38"/>
      <c r="U90" s="38"/>
      <c r="V90" s="38"/>
      <c r="W90" s="38"/>
      <c r="X90" s="38"/>
      <c r="Y90" s="38"/>
      <c r="Z90" s="38"/>
      <c r="AA90" s="38"/>
      <c r="AB90" s="38"/>
      <c r="AC90" s="38"/>
      <c r="AD90" s="38"/>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4"/>
    </row>
    <row r="91" spans="1:105" s="35" customFormat="1" ht="30.75" thickBot="1">
      <c r="A91" s="88" t="s">
        <v>171</v>
      </c>
      <c r="B91" s="80" t="s">
        <v>172</v>
      </c>
      <c r="C91" s="148"/>
      <c r="D91" s="193" t="str">
        <f t="shared" si="20"/>
        <v>ND</v>
      </c>
      <c r="E91" s="152">
        <f t="shared" si="19"/>
        <v>2.8571428571428572</v>
      </c>
      <c r="F91" s="151" t="s">
        <v>23</v>
      </c>
      <c r="G91" s="65" t="s">
        <v>41</v>
      </c>
      <c r="H91" s="65">
        <f>COUNTIF($F$89:$F$109,"Tático")</f>
        <v>3</v>
      </c>
      <c r="I91" s="149">
        <f>IF(VLOOKUP($H$93,$Q$3:$X$9,8,FALSE)&lt;&gt;100,"Erro escala peso",VLOOKUP($H$93,$Q$3:$X$9,6,FALSE))</f>
        <v>40</v>
      </c>
      <c r="J91" s="153">
        <f t="shared" ref="J91:J92" si="21">IF(H91=0,"na",(I91/($H$90+$H$91+$H$92)))</f>
        <v>1.9047619047619047</v>
      </c>
      <c r="K91" s="38"/>
      <c r="L91" s="38"/>
      <c r="M91" s="38"/>
      <c r="N91" s="38"/>
      <c r="O91" s="38"/>
      <c r="P91" s="38"/>
      <c r="Q91" s="38"/>
      <c r="R91" s="38"/>
      <c r="S91" s="38"/>
      <c r="T91" s="38"/>
      <c r="U91" s="38"/>
      <c r="V91" s="38"/>
      <c r="W91" s="38"/>
      <c r="X91" s="38"/>
      <c r="Y91" s="38"/>
      <c r="Z91" s="38"/>
      <c r="AA91" s="38"/>
      <c r="AB91" s="38"/>
      <c r="AC91" s="38"/>
      <c r="AD91" s="38"/>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4"/>
    </row>
    <row r="92" spans="1:105" s="35" customFormat="1" ht="30.75" thickBot="1">
      <c r="A92" s="88" t="s">
        <v>173</v>
      </c>
      <c r="B92" s="80" t="s">
        <v>174</v>
      </c>
      <c r="C92" s="148"/>
      <c r="D92" s="193" t="str">
        <f t="shared" si="20"/>
        <v>ND</v>
      </c>
      <c r="E92" s="152">
        <f t="shared" si="19"/>
        <v>2.8571428571428572</v>
      </c>
      <c r="F92" s="151" t="s">
        <v>23</v>
      </c>
      <c r="G92" s="65" t="s">
        <v>44</v>
      </c>
      <c r="H92" s="65">
        <f>COUNTIF($F$89:$F$109,"Operacional")</f>
        <v>0</v>
      </c>
      <c r="I92" s="149">
        <f>IF(VLOOKUP($H$93,$Q$3:$X$9,8,FALSE)&lt;&gt;100,"Erro escala peso",VLOOKUP($H$93,$Q$3:$X$9,7,FALSE))</f>
        <v>0</v>
      </c>
      <c r="J92" s="153" t="str">
        <f t="shared" si="21"/>
        <v>na</v>
      </c>
      <c r="K92" s="38"/>
      <c r="L92" s="38"/>
      <c r="M92" s="38"/>
      <c r="N92" s="38"/>
      <c r="O92" s="38"/>
      <c r="P92" s="38"/>
      <c r="Q92" s="38"/>
      <c r="R92" s="38"/>
      <c r="S92" s="38"/>
      <c r="T92" s="38"/>
      <c r="U92" s="38"/>
      <c r="V92" s="38"/>
      <c r="W92" s="38"/>
      <c r="X92" s="38"/>
      <c r="Y92" s="38"/>
      <c r="Z92" s="38"/>
      <c r="AA92" s="38"/>
      <c r="AB92" s="38"/>
      <c r="AC92" s="38"/>
      <c r="AD92" s="38"/>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4"/>
    </row>
    <row r="93" spans="1:105" s="35" customFormat="1" ht="30.75" thickBot="1">
      <c r="A93" s="88" t="s">
        <v>175</v>
      </c>
      <c r="B93" s="80" t="s">
        <v>176</v>
      </c>
      <c r="C93" s="148"/>
      <c r="D93" s="193" t="str">
        <f t="shared" si="20"/>
        <v>ND</v>
      </c>
      <c r="E93" s="152">
        <f t="shared" si="19"/>
        <v>2.8571428571428572</v>
      </c>
      <c r="F93" s="151" t="s">
        <v>23</v>
      </c>
      <c r="G93" s="71" t="s">
        <v>47</v>
      </c>
      <c r="H93" s="71" t="str">
        <f>"R"&amp;IF(H90=0,0,H90/H90)&amp;IF(H91=0,0,H91/H91)&amp;IF(H92=0,0,H92/H92)</f>
        <v>R110</v>
      </c>
      <c r="I93" s="38"/>
      <c r="J93" s="38"/>
      <c r="K93" s="38"/>
      <c r="L93" s="38"/>
      <c r="M93" s="38"/>
      <c r="N93" s="38"/>
      <c r="O93" s="38"/>
      <c r="P93" s="38"/>
      <c r="Q93" s="38"/>
      <c r="R93" s="38"/>
      <c r="S93" s="38"/>
      <c r="T93" s="38"/>
      <c r="U93" s="38"/>
      <c r="V93" s="38"/>
      <c r="W93" s="38"/>
      <c r="X93" s="38"/>
      <c r="Y93" s="38"/>
      <c r="Z93" s="38"/>
      <c r="AA93" s="38"/>
      <c r="AB93" s="38"/>
      <c r="AC93" s="38"/>
      <c r="AD93" s="38"/>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4"/>
    </row>
    <row r="94" spans="1:105" s="35" customFormat="1" ht="30.75" thickBot="1">
      <c r="A94" s="88" t="s">
        <v>177</v>
      </c>
      <c r="B94" s="80" t="s">
        <v>178</v>
      </c>
      <c r="C94" s="148"/>
      <c r="D94" s="193" t="str">
        <f t="shared" si="20"/>
        <v>ND</v>
      </c>
      <c r="E94" s="152">
        <f t="shared" si="19"/>
        <v>2.8571428571428572</v>
      </c>
      <c r="F94" s="151" t="s">
        <v>23</v>
      </c>
      <c r="G94" s="38"/>
      <c r="H94" s="38"/>
      <c r="I94" s="38"/>
      <c r="J94" s="38"/>
      <c r="K94" s="38"/>
      <c r="L94" s="38"/>
      <c r="M94" s="38"/>
      <c r="N94" s="38"/>
      <c r="O94" s="38"/>
      <c r="P94" s="38"/>
      <c r="Q94" s="38"/>
      <c r="R94" s="38"/>
      <c r="S94" s="38"/>
      <c r="T94" s="38"/>
      <c r="U94" s="38"/>
      <c r="V94" s="38"/>
      <c r="W94" s="38"/>
      <c r="X94" s="38"/>
      <c r="Y94" s="38"/>
      <c r="Z94" s="38"/>
      <c r="AA94" s="38"/>
      <c r="AB94" s="38"/>
      <c r="AC94" s="38"/>
      <c r="AD94" s="38"/>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4"/>
    </row>
    <row r="95" spans="1:105" s="35" customFormat="1" ht="30.75" thickBot="1">
      <c r="A95" s="88" t="s">
        <v>179</v>
      </c>
      <c r="B95" s="80" t="s">
        <v>180</v>
      </c>
      <c r="C95" s="148"/>
      <c r="D95" s="193" t="str">
        <f t="shared" si="20"/>
        <v>ND</v>
      </c>
      <c r="E95" s="152">
        <f t="shared" si="19"/>
        <v>2.8571428571428572</v>
      </c>
      <c r="F95" s="151" t="s">
        <v>23</v>
      </c>
      <c r="G95" s="38"/>
      <c r="H95" s="38"/>
      <c r="I95" s="38"/>
      <c r="J95" s="38"/>
      <c r="K95" s="38"/>
      <c r="L95" s="38"/>
      <c r="M95" s="38"/>
      <c r="N95" s="38"/>
      <c r="O95" s="38"/>
      <c r="P95" s="38"/>
      <c r="Q95" s="38"/>
      <c r="R95" s="38"/>
      <c r="S95" s="38"/>
      <c r="T95" s="38"/>
      <c r="U95" s="38"/>
      <c r="V95" s="38"/>
      <c r="W95" s="38"/>
      <c r="X95" s="38"/>
      <c r="Y95" s="38"/>
      <c r="Z95" s="38"/>
      <c r="AA95" s="38"/>
      <c r="AB95" s="38"/>
      <c r="AC95" s="38"/>
      <c r="AD95" s="38"/>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4"/>
    </row>
    <row r="96" spans="1:105" s="35" customFormat="1" ht="30.75" thickBot="1">
      <c r="A96" s="88" t="s">
        <v>181</v>
      </c>
      <c r="B96" s="80" t="s">
        <v>182</v>
      </c>
      <c r="C96" s="148"/>
      <c r="D96" s="193" t="str">
        <f t="shared" si="20"/>
        <v>ND</v>
      </c>
      <c r="E96" s="152">
        <f t="shared" si="19"/>
        <v>2.8571428571428572</v>
      </c>
      <c r="F96" s="151" t="s">
        <v>23</v>
      </c>
      <c r="G96" s="38"/>
      <c r="H96" s="38"/>
      <c r="I96" s="38"/>
      <c r="J96" s="38"/>
      <c r="K96" s="38"/>
      <c r="L96" s="38"/>
      <c r="M96" s="38"/>
      <c r="N96" s="38"/>
      <c r="O96" s="38"/>
      <c r="P96" s="38"/>
      <c r="Q96" s="38"/>
      <c r="R96" s="38"/>
      <c r="S96" s="38"/>
      <c r="T96" s="38"/>
      <c r="U96" s="38"/>
      <c r="V96" s="38"/>
      <c r="W96" s="38"/>
      <c r="X96" s="38"/>
      <c r="Y96" s="38"/>
      <c r="Z96" s="38"/>
      <c r="AA96" s="38"/>
      <c r="AB96" s="38"/>
      <c r="AC96" s="38"/>
      <c r="AD96" s="38"/>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4"/>
    </row>
    <row r="97" spans="1:105" s="35" customFormat="1" ht="30.75" thickBot="1">
      <c r="A97" s="88" t="s">
        <v>183</v>
      </c>
      <c r="B97" s="80" t="s">
        <v>184</v>
      </c>
      <c r="C97" s="148"/>
      <c r="D97" s="193" t="str">
        <f t="shared" si="20"/>
        <v>ND</v>
      </c>
      <c r="E97" s="152">
        <f t="shared" si="19"/>
        <v>2.8571428571428572</v>
      </c>
      <c r="F97" s="151" t="s">
        <v>23</v>
      </c>
      <c r="G97" s="38"/>
      <c r="H97" s="38"/>
      <c r="I97" s="38"/>
      <c r="J97" s="38"/>
      <c r="K97" s="38"/>
      <c r="L97" s="38"/>
      <c r="M97" s="38"/>
      <c r="N97" s="38"/>
      <c r="O97" s="38"/>
      <c r="P97" s="38"/>
      <c r="Q97" s="38"/>
      <c r="R97" s="38"/>
      <c r="S97" s="38"/>
      <c r="T97" s="38"/>
      <c r="U97" s="38"/>
      <c r="V97" s="38"/>
      <c r="W97" s="38"/>
      <c r="X97" s="38"/>
      <c r="Y97" s="38"/>
      <c r="Z97" s="38"/>
      <c r="AA97" s="38"/>
      <c r="AB97" s="38"/>
      <c r="AC97" s="38"/>
      <c r="AD97" s="38"/>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4"/>
    </row>
    <row r="98" spans="1:105" s="35" customFormat="1" ht="30.75" thickBot="1">
      <c r="A98" s="88" t="s">
        <v>185</v>
      </c>
      <c r="B98" s="143" t="s">
        <v>186</v>
      </c>
      <c r="C98" s="148"/>
      <c r="D98" s="193" t="str">
        <f t="shared" si="20"/>
        <v>ND</v>
      </c>
      <c r="E98" s="152">
        <f t="shared" si="19"/>
        <v>2.8571428571428572</v>
      </c>
      <c r="F98" s="151" t="s">
        <v>23</v>
      </c>
      <c r="G98" s="38"/>
      <c r="H98" s="38"/>
      <c r="I98" s="38"/>
      <c r="J98" s="38"/>
      <c r="K98" s="38"/>
      <c r="L98" s="38"/>
      <c r="M98" s="38"/>
      <c r="N98" s="38"/>
      <c r="O98" s="38"/>
      <c r="P98" s="38"/>
      <c r="Q98" s="38"/>
      <c r="R98" s="38"/>
      <c r="S98" s="38"/>
      <c r="T98" s="38"/>
      <c r="U98" s="38"/>
      <c r="V98" s="38"/>
      <c r="W98" s="38"/>
      <c r="X98" s="38"/>
      <c r="Y98" s="38"/>
      <c r="Z98" s="38"/>
      <c r="AA98" s="38"/>
      <c r="AB98" s="38"/>
      <c r="AC98" s="38"/>
      <c r="AD98" s="38"/>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4"/>
    </row>
    <row r="99" spans="1:105" s="35" customFormat="1" ht="30.75" thickBot="1">
      <c r="A99" s="88" t="s">
        <v>187</v>
      </c>
      <c r="B99" s="143" t="s">
        <v>188</v>
      </c>
      <c r="C99" s="148"/>
      <c r="D99" s="193" t="str">
        <f t="shared" si="20"/>
        <v>ND</v>
      </c>
      <c r="E99" s="152">
        <f t="shared" si="19"/>
        <v>2.8571428571428572</v>
      </c>
      <c r="F99" s="151" t="s">
        <v>23</v>
      </c>
      <c r="G99" s="38"/>
      <c r="H99" s="38"/>
      <c r="I99" s="38"/>
      <c r="J99" s="38"/>
      <c r="K99" s="38"/>
      <c r="L99" s="38"/>
      <c r="M99" s="38"/>
      <c r="N99" s="38"/>
      <c r="O99" s="38"/>
      <c r="P99" s="38"/>
      <c r="Q99" s="38"/>
      <c r="R99" s="38"/>
      <c r="S99" s="38"/>
      <c r="T99" s="38"/>
      <c r="U99" s="38"/>
      <c r="V99" s="38"/>
      <c r="W99" s="38"/>
      <c r="X99" s="38"/>
      <c r="Y99" s="38"/>
      <c r="Z99" s="38"/>
      <c r="AA99" s="38"/>
      <c r="AB99" s="38"/>
      <c r="AC99" s="38"/>
      <c r="AD99" s="38"/>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4"/>
    </row>
    <row r="100" spans="1:105" s="35" customFormat="1" ht="30.75" thickBot="1">
      <c r="A100" s="88" t="s">
        <v>189</v>
      </c>
      <c r="B100" s="143" t="s">
        <v>190</v>
      </c>
      <c r="C100" s="148"/>
      <c r="D100" s="193" t="str">
        <f t="shared" si="20"/>
        <v>ND</v>
      </c>
      <c r="E100" s="152">
        <f t="shared" si="19"/>
        <v>2.8571428571428572</v>
      </c>
      <c r="F100" s="151" t="s">
        <v>23</v>
      </c>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4"/>
    </row>
    <row r="101" spans="1:105" s="35" customFormat="1" ht="30.75" thickBot="1">
      <c r="A101" s="88" t="s">
        <v>191</v>
      </c>
      <c r="B101" s="90" t="s">
        <v>192</v>
      </c>
      <c r="C101" s="148"/>
      <c r="D101" s="193" t="str">
        <f t="shared" si="20"/>
        <v>ND</v>
      </c>
      <c r="E101" s="152">
        <f t="shared" si="19"/>
        <v>2.8571428571428572</v>
      </c>
      <c r="F101" s="151" t="s">
        <v>23</v>
      </c>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4"/>
    </row>
    <row r="102" spans="1:105" s="35" customFormat="1" ht="30.75" thickBot="1">
      <c r="A102" s="88" t="s">
        <v>193</v>
      </c>
      <c r="B102" s="90" t="s">
        <v>194</v>
      </c>
      <c r="C102" s="148"/>
      <c r="D102" s="193" t="str">
        <f t="shared" si="20"/>
        <v>ND</v>
      </c>
      <c r="E102" s="152">
        <f t="shared" si="19"/>
        <v>2.8571428571428572</v>
      </c>
      <c r="F102" s="151" t="s">
        <v>23</v>
      </c>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4"/>
    </row>
    <row r="103" spans="1:105" s="35" customFormat="1" ht="30.75" thickBot="1">
      <c r="A103" s="88" t="s">
        <v>195</v>
      </c>
      <c r="B103" s="90" t="s">
        <v>196</v>
      </c>
      <c r="C103" s="148"/>
      <c r="D103" s="193" t="str">
        <f t="shared" si="20"/>
        <v>ND</v>
      </c>
      <c r="E103" s="152">
        <f t="shared" si="19"/>
        <v>2.8571428571428572</v>
      </c>
      <c r="F103" s="151" t="s">
        <v>23</v>
      </c>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4"/>
    </row>
    <row r="104" spans="1:105" s="35" customFormat="1" ht="30.75" thickBot="1">
      <c r="A104" s="88" t="s">
        <v>197</v>
      </c>
      <c r="B104" s="80" t="s">
        <v>198</v>
      </c>
      <c r="C104" s="148"/>
      <c r="D104" s="193" t="str">
        <f t="shared" si="20"/>
        <v>ND</v>
      </c>
      <c r="E104" s="152">
        <f t="shared" si="19"/>
        <v>2.8571428571428572</v>
      </c>
      <c r="F104" s="151" t="s">
        <v>23</v>
      </c>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4"/>
    </row>
    <row r="105" spans="1:105" s="35" customFormat="1" ht="30.75" thickBot="1">
      <c r="A105" s="88" t="s">
        <v>199</v>
      </c>
      <c r="B105" s="80" t="s">
        <v>200</v>
      </c>
      <c r="C105" s="148"/>
      <c r="D105" s="193" t="str">
        <f t="shared" si="20"/>
        <v>ND</v>
      </c>
      <c r="E105" s="152">
        <f t="shared" si="19"/>
        <v>2.8571428571428572</v>
      </c>
      <c r="F105" s="151" t="s">
        <v>23</v>
      </c>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4"/>
    </row>
    <row r="106" spans="1:105" s="35" customFormat="1" ht="30.75" thickBot="1">
      <c r="A106" s="88" t="s">
        <v>201</v>
      </c>
      <c r="B106" s="80" t="s">
        <v>202</v>
      </c>
      <c r="C106" s="148"/>
      <c r="D106" s="193" t="str">
        <f t="shared" si="20"/>
        <v>ND</v>
      </c>
      <c r="E106" s="152">
        <f t="shared" si="19"/>
        <v>2.8571428571428572</v>
      </c>
      <c r="F106" s="151" t="s">
        <v>23</v>
      </c>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4"/>
    </row>
    <row r="107" spans="1:105" s="35" customFormat="1" ht="30.75" thickBot="1">
      <c r="A107" s="88" t="s">
        <v>203</v>
      </c>
      <c r="B107" s="89" t="s">
        <v>204</v>
      </c>
      <c r="C107" s="148"/>
      <c r="D107" s="193" t="str">
        <f t="shared" si="20"/>
        <v>ND</v>
      </c>
      <c r="E107" s="152">
        <f t="shared" si="19"/>
        <v>1.9047619047619047</v>
      </c>
      <c r="F107" s="151" t="s">
        <v>41</v>
      </c>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4"/>
    </row>
    <row r="108" spans="1:105" s="35" customFormat="1" ht="30.75" thickBot="1">
      <c r="A108" s="88" t="s">
        <v>205</v>
      </c>
      <c r="B108" s="89" t="s">
        <v>206</v>
      </c>
      <c r="C108" s="148"/>
      <c r="D108" s="193" t="str">
        <f t="shared" si="20"/>
        <v>ND</v>
      </c>
      <c r="E108" s="152">
        <f t="shared" si="19"/>
        <v>1.9047619047619047</v>
      </c>
      <c r="F108" s="151" t="s">
        <v>41</v>
      </c>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4"/>
    </row>
    <row r="109" spans="1:105" s="35" customFormat="1" ht="30.75" thickBot="1">
      <c r="A109" s="88" t="s">
        <v>207</v>
      </c>
      <c r="B109" s="89" t="s">
        <v>208</v>
      </c>
      <c r="C109" s="148"/>
      <c r="D109" s="193" t="str">
        <f t="shared" si="20"/>
        <v>ND</v>
      </c>
      <c r="E109" s="152">
        <f t="shared" si="19"/>
        <v>1.9047619047619047</v>
      </c>
      <c r="F109" s="151" t="s">
        <v>41</v>
      </c>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4"/>
    </row>
    <row r="110" spans="1:105" s="35" customFormat="1" ht="16.5" thickBot="1">
      <c r="A110" s="85"/>
      <c r="B110" s="86" t="s">
        <v>209</v>
      </c>
      <c r="C110" s="13">
        <f>SUMPRODUCT(E89:E109,D89:D109)/E110</f>
        <v>0</v>
      </c>
      <c r="D110" s="39"/>
      <c r="E110" s="171">
        <f>SUM(E89:E109)</f>
        <v>57.142857142857125</v>
      </c>
      <c r="F110" s="60"/>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4"/>
    </row>
    <row r="111" spans="1:105" s="35" customFormat="1" ht="16.5" thickBot="1">
      <c r="A111" s="98"/>
      <c r="B111" s="99"/>
      <c r="C111" s="44"/>
      <c r="D111" s="100"/>
      <c r="E111" s="174"/>
      <c r="F111" s="60"/>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4"/>
    </row>
    <row r="112" spans="1:105" s="35" customFormat="1" ht="16.5" thickBot="1">
      <c r="A112" s="75" t="s">
        <v>210</v>
      </c>
      <c r="B112" s="76" t="s">
        <v>211</v>
      </c>
      <c r="C112" s="77" t="s">
        <v>28</v>
      </c>
      <c r="D112" s="194" t="s">
        <v>29</v>
      </c>
      <c r="E112" s="173" t="s">
        <v>30</v>
      </c>
      <c r="F112" s="150" t="s">
        <v>23</v>
      </c>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4"/>
    </row>
    <row r="113" spans="1:105" s="35" customFormat="1" ht="52.5" customHeight="1" thickBot="1">
      <c r="A113" s="88" t="s">
        <v>212</v>
      </c>
      <c r="B113" s="80" t="s">
        <v>213</v>
      </c>
      <c r="C113" s="148"/>
      <c r="D113" s="193" t="str">
        <f>IF(C113="","ND",VLOOKUP(C113,$M$2:$N$5,2,FALSE))</f>
        <v>ND</v>
      </c>
      <c r="E113" s="152">
        <f t="shared" ref="E113:E134" si="22">IF(F113=$G$114,$J$114,IF(F113=$G$115,$J$115,$J$116))</f>
        <v>2.7272727272727271</v>
      </c>
      <c r="F113" s="151" t="s">
        <v>23</v>
      </c>
      <c r="G113" s="69" t="s">
        <v>31</v>
      </c>
      <c r="H113" s="69" t="s">
        <v>32</v>
      </c>
      <c r="I113" s="69" t="s">
        <v>33</v>
      </c>
      <c r="J113" s="69" t="s">
        <v>34</v>
      </c>
      <c r="K113" s="38"/>
      <c r="L113" s="38"/>
      <c r="M113" s="38"/>
      <c r="N113" s="38"/>
      <c r="O113" s="38"/>
      <c r="P113" s="38"/>
      <c r="Q113" s="38"/>
      <c r="R113" s="38"/>
      <c r="S113" s="38"/>
      <c r="T113" s="38"/>
      <c r="U113" s="38"/>
      <c r="V113" s="38"/>
      <c r="W113" s="38"/>
      <c r="X113" s="38"/>
      <c r="Y113" s="38"/>
      <c r="Z113" s="38"/>
      <c r="AA113" s="38"/>
      <c r="AB113" s="38"/>
      <c r="AC113" s="38"/>
      <c r="AD113" s="38"/>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4"/>
    </row>
    <row r="114" spans="1:105" s="35" customFormat="1" ht="42" customHeight="1" thickBot="1">
      <c r="A114" s="88" t="s">
        <v>214</v>
      </c>
      <c r="B114" s="80" t="s">
        <v>215</v>
      </c>
      <c r="C114" s="148"/>
      <c r="D114" s="193" t="str">
        <f t="shared" ref="D114:D134" si="23">IF(C114="","ND",VLOOKUP(C114,$M$2:$N$5,2,FALSE))</f>
        <v>ND</v>
      </c>
      <c r="E114" s="152">
        <f t="shared" si="22"/>
        <v>2.7272727272727271</v>
      </c>
      <c r="F114" s="151" t="s">
        <v>23</v>
      </c>
      <c r="G114" s="65" t="s">
        <v>23</v>
      </c>
      <c r="H114" s="65">
        <f>COUNTIF($F$113:$F$134,"Estratégico")</f>
        <v>10</v>
      </c>
      <c r="I114" s="149">
        <f>IF(VLOOKUP($H$117,$Q$3:$X$9,8,FALSE)&lt;&gt;100,"Erro escala peso",VLOOKUP($H$117,$Q$3:$X$9,5,FALSE))</f>
        <v>60</v>
      </c>
      <c r="J114" s="153">
        <f>IF(H114=0,"na",(I114/($H$114+$H$115+$H$116)))</f>
        <v>2.7272727272727271</v>
      </c>
      <c r="K114" s="38"/>
      <c r="L114" s="38"/>
      <c r="M114" s="38"/>
      <c r="N114" s="38"/>
      <c r="O114" s="38"/>
      <c r="P114" s="38"/>
      <c r="Q114" s="38"/>
      <c r="R114" s="38"/>
      <c r="S114" s="38"/>
      <c r="T114" s="38"/>
      <c r="U114" s="38"/>
      <c r="V114" s="38"/>
      <c r="W114" s="38"/>
      <c r="X114" s="38"/>
      <c r="Y114" s="38"/>
      <c r="Z114" s="38"/>
      <c r="AA114" s="38"/>
      <c r="AB114" s="38"/>
      <c r="AC114" s="38"/>
      <c r="AD114" s="38"/>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4"/>
    </row>
    <row r="115" spans="1:105" s="35" customFormat="1" ht="49.5" customHeight="1" thickBot="1">
      <c r="A115" s="88" t="s">
        <v>216</v>
      </c>
      <c r="B115" s="90" t="s">
        <v>217</v>
      </c>
      <c r="C115" s="148"/>
      <c r="D115" s="193" t="str">
        <f t="shared" si="23"/>
        <v>ND</v>
      </c>
      <c r="E115" s="152">
        <f t="shared" si="22"/>
        <v>2.7272727272727271</v>
      </c>
      <c r="F115" s="151" t="s">
        <v>23</v>
      </c>
      <c r="G115" s="65" t="s">
        <v>41</v>
      </c>
      <c r="H115" s="65">
        <f>COUNTIF($F$113:$F$134,"Tático")</f>
        <v>12</v>
      </c>
      <c r="I115" s="149">
        <f>IF(VLOOKUP($H$117,$Q$3:$X$9,8,FALSE)&lt;&gt;100,"Erro escala peso",VLOOKUP($H$117,$Q$3:$X$9,6,FALSE))</f>
        <v>40</v>
      </c>
      <c r="J115" s="153">
        <f t="shared" ref="J115:J116" si="24">IF(H115=0,"na",(I115/($H$114+$H$115+$H$116)))</f>
        <v>1.8181818181818181</v>
      </c>
      <c r="K115" s="38"/>
      <c r="L115" s="38"/>
      <c r="M115" s="38"/>
      <c r="N115" s="38"/>
      <c r="O115" s="38"/>
      <c r="P115" s="38"/>
      <c r="Q115" s="38"/>
      <c r="R115" s="38"/>
      <c r="S115" s="38"/>
      <c r="T115" s="38"/>
      <c r="U115" s="38"/>
      <c r="V115" s="38"/>
      <c r="W115" s="38"/>
      <c r="X115" s="38"/>
      <c r="Y115" s="38"/>
      <c r="Z115" s="38"/>
      <c r="AA115" s="38"/>
      <c r="AB115" s="38"/>
      <c r="AC115" s="38"/>
      <c r="AD115" s="38"/>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4"/>
    </row>
    <row r="116" spans="1:105" s="35" customFormat="1" ht="45" customHeight="1" thickBot="1">
      <c r="A116" s="88" t="s">
        <v>218</v>
      </c>
      <c r="B116" s="80" t="s">
        <v>219</v>
      </c>
      <c r="C116" s="148"/>
      <c r="D116" s="193" t="str">
        <f t="shared" si="23"/>
        <v>ND</v>
      </c>
      <c r="E116" s="152">
        <f t="shared" si="22"/>
        <v>2.7272727272727271</v>
      </c>
      <c r="F116" s="151" t="s">
        <v>23</v>
      </c>
      <c r="G116" s="65" t="s">
        <v>44</v>
      </c>
      <c r="H116" s="65">
        <f>COUNTIF($F$113:$F$134,"Operacional")</f>
        <v>0</v>
      </c>
      <c r="I116" s="149">
        <f>IF(VLOOKUP($H$117,$Q$3:$X$9,8,FALSE)&lt;&gt;100,"Erro escala peso",VLOOKUP($H$117,$Q$3:$X$9,7,FALSE))</f>
        <v>0</v>
      </c>
      <c r="J116" s="153" t="str">
        <f t="shared" si="24"/>
        <v>na</v>
      </c>
      <c r="K116" s="38"/>
      <c r="L116" s="38"/>
      <c r="M116" s="38"/>
      <c r="N116" s="38"/>
      <c r="O116" s="38"/>
      <c r="P116" s="38"/>
      <c r="Q116" s="38"/>
      <c r="R116" s="38"/>
      <c r="S116" s="38"/>
      <c r="T116" s="38"/>
      <c r="U116" s="38"/>
      <c r="V116" s="38"/>
      <c r="W116" s="38"/>
      <c r="X116" s="38"/>
      <c r="Y116" s="38"/>
      <c r="Z116" s="38"/>
      <c r="AA116" s="38"/>
      <c r="AB116" s="38"/>
      <c r="AC116" s="38"/>
      <c r="AD116" s="38"/>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4"/>
    </row>
    <row r="117" spans="1:105" s="35" customFormat="1" ht="30.75" thickBot="1">
      <c r="A117" s="88" t="s">
        <v>220</v>
      </c>
      <c r="B117" s="90" t="s">
        <v>221</v>
      </c>
      <c r="C117" s="148"/>
      <c r="D117" s="193" t="str">
        <f t="shared" si="23"/>
        <v>ND</v>
      </c>
      <c r="E117" s="152">
        <f t="shared" si="22"/>
        <v>2.7272727272727271</v>
      </c>
      <c r="F117" s="151" t="s">
        <v>23</v>
      </c>
      <c r="G117" s="71" t="s">
        <v>47</v>
      </c>
      <c r="H117" s="71" t="str">
        <f>"R"&amp;IF(H114=0,0,H114/H114)&amp;IF(H115=0,0,H115/H115)&amp;IF(H116=0,0,H116/H116)</f>
        <v>R110</v>
      </c>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4"/>
    </row>
    <row r="118" spans="1:105" s="35" customFormat="1" ht="30.75" thickBot="1">
      <c r="A118" s="88" t="s">
        <v>222</v>
      </c>
      <c r="B118" s="80" t="s">
        <v>223</v>
      </c>
      <c r="C118" s="148"/>
      <c r="D118" s="193" t="str">
        <f t="shared" si="23"/>
        <v>ND</v>
      </c>
      <c r="E118" s="152">
        <f t="shared" si="22"/>
        <v>2.7272727272727271</v>
      </c>
      <c r="F118" s="151" t="s">
        <v>23</v>
      </c>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4"/>
    </row>
    <row r="119" spans="1:105" s="35" customFormat="1" ht="30.75" thickBot="1">
      <c r="A119" s="88" t="s">
        <v>224</v>
      </c>
      <c r="B119" s="80" t="s">
        <v>225</v>
      </c>
      <c r="C119" s="148"/>
      <c r="D119" s="193" t="str">
        <f t="shared" si="23"/>
        <v>ND</v>
      </c>
      <c r="E119" s="152">
        <f t="shared" si="22"/>
        <v>2.7272727272727271</v>
      </c>
      <c r="F119" s="151" t="s">
        <v>23</v>
      </c>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4"/>
    </row>
    <row r="120" spans="1:105" s="35" customFormat="1" ht="30.75" thickBot="1">
      <c r="A120" s="88" t="s">
        <v>226</v>
      </c>
      <c r="B120" s="80" t="s">
        <v>227</v>
      </c>
      <c r="C120" s="148"/>
      <c r="D120" s="193" t="str">
        <f t="shared" si="23"/>
        <v>ND</v>
      </c>
      <c r="E120" s="152">
        <f t="shared" si="22"/>
        <v>2.7272727272727271</v>
      </c>
      <c r="F120" s="151" t="s">
        <v>23</v>
      </c>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4"/>
    </row>
    <row r="121" spans="1:105" s="35" customFormat="1" ht="30.75" thickBot="1">
      <c r="A121" s="88" t="s">
        <v>228</v>
      </c>
      <c r="B121" s="80" t="s">
        <v>229</v>
      </c>
      <c r="C121" s="148"/>
      <c r="D121" s="193" t="str">
        <f t="shared" si="23"/>
        <v>ND</v>
      </c>
      <c r="E121" s="152">
        <f t="shared" si="22"/>
        <v>2.7272727272727271</v>
      </c>
      <c r="F121" s="151" t="s">
        <v>23</v>
      </c>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4"/>
    </row>
    <row r="122" spans="1:105" s="35" customFormat="1" ht="30.75" thickBot="1">
      <c r="A122" s="88" t="s">
        <v>230</v>
      </c>
      <c r="B122" s="80" t="s">
        <v>231</v>
      </c>
      <c r="C122" s="148"/>
      <c r="D122" s="193" t="str">
        <f t="shared" si="23"/>
        <v>ND</v>
      </c>
      <c r="E122" s="152">
        <f t="shared" si="22"/>
        <v>2.7272727272727271</v>
      </c>
      <c r="F122" s="151" t="s">
        <v>23</v>
      </c>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4"/>
    </row>
    <row r="123" spans="1:105" s="35" customFormat="1" ht="30.75" thickBot="1">
      <c r="A123" s="88" t="s">
        <v>232</v>
      </c>
      <c r="B123" s="90" t="s">
        <v>233</v>
      </c>
      <c r="C123" s="148"/>
      <c r="D123" s="193" t="str">
        <f t="shared" si="23"/>
        <v>ND</v>
      </c>
      <c r="E123" s="152">
        <f t="shared" si="22"/>
        <v>1.8181818181818181</v>
      </c>
      <c r="F123" s="151" t="s">
        <v>41</v>
      </c>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4"/>
    </row>
    <row r="124" spans="1:105" s="35" customFormat="1" ht="30.75" thickBot="1">
      <c r="A124" s="88" t="s">
        <v>234</v>
      </c>
      <c r="B124" s="80" t="s">
        <v>235</v>
      </c>
      <c r="C124" s="148"/>
      <c r="D124" s="193" t="str">
        <f t="shared" si="23"/>
        <v>ND</v>
      </c>
      <c r="E124" s="152">
        <f t="shared" si="22"/>
        <v>1.8181818181818181</v>
      </c>
      <c r="F124" s="151" t="s">
        <v>41</v>
      </c>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4"/>
    </row>
    <row r="125" spans="1:105" s="35" customFormat="1" ht="30.75" thickBot="1">
      <c r="A125" s="88" t="s">
        <v>236</v>
      </c>
      <c r="B125" s="90" t="s">
        <v>237</v>
      </c>
      <c r="C125" s="148"/>
      <c r="D125" s="193" t="str">
        <f t="shared" si="23"/>
        <v>ND</v>
      </c>
      <c r="E125" s="152">
        <f t="shared" si="22"/>
        <v>1.8181818181818181</v>
      </c>
      <c r="F125" s="151" t="s">
        <v>41</v>
      </c>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4"/>
    </row>
    <row r="126" spans="1:105" s="35" customFormat="1" ht="30.75" thickBot="1">
      <c r="A126" s="88" t="s">
        <v>238</v>
      </c>
      <c r="B126" s="90" t="s">
        <v>239</v>
      </c>
      <c r="C126" s="148"/>
      <c r="D126" s="193" t="str">
        <f t="shared" si="23"/>
        <v>ND</v>
      </c>
      <c r="E126" s="152">
        <f t="shared" si="22"/>
        <v>1.8181818181818181</v>
      </c>
      <c r="F126" s="151" t="s">
        <v>41</v>
      </c>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4"/>
    </row>
    <row r="127" spans="1:105" s="35" customFormat="1" ht="30.75" thickBot="1">
      <c r="A127" s="88" t="s">
        <v>240</v>
      </c>
      <c r="B127" s="90" t="s">
        <v>241</v>
      </c>
      <c r="C127" s="148"/>
      <c r="D127" s="193" t="str">
        <f t="shared" si="23"/>
        <v>ND</v>
      </c>
      <c r="E127" s="152">
        <f t="shared" si="22"/>
        <v>1.8181818181818181</v>
      </c>
      <c r="F127" s="151" t="s">
        <v>41</v>
      </c>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4"/>
    </row>
    <row r="128" spans="1:105" s="35" customFormat="1" ht="30.75" thickBot="1">
      <c r="A128" s="88" t="s">
        <v>242</v>
      </c>
      <c r="B128" s="80" t="s">
        <v>243</v>
      </c>
      <c r="C128" s="148"/>
      <c r="D128" s="193" t="str">
        <f t="shared" si="23"/>
        <v>ND</v>
      </c>
      <c r="E128" s="152">
        <f t="shared" si="22"/>
        <v>1.8181818181818181</v>
      </c>
      <c r="F128" s="151" t="s">
        <v>41</v>
      </c>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4"/>
    </row>
    <row r="129" spans="1:105" s="35" customFormat="1" ht="30.75" thickBot="1">
      <c r="A129" s="88" t="s">
        <v>244</v>
      </c>
      <c r="B129" s="80" t="s">
        <v>245</v>
      </c>
      <c r="C129" s="148"/>
      <c r="D129" s="193" t="str">
        <f t="shared" si="23"/>
        <v>ND</v>
      </c>
      <c r="E129" s="152">
        <f t="shared" si="22"/>
        <v>1.8181818181818181</v>
      </c>
      <c r="F129" s="151" t="s">
        <v>41</v>
      </c>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4"/>
    </row>
    <row r="130" spans="1:105" s="35" customFormat="1" ht="30.75" thickBot="1">
      <c r="A130" s="88" t="s">
        <v>246</v>
      </c>
      <c r="B130" s="80" t="s">
        <v>247</v>
      </c>
      <c r="C130" s="148"/>
      <c r="D130" s="193" t="str">
        <f t="shared" si="23"/>
        <v>ND</v>
      </c>
      <c r="E130" s="152">
        <f t="shared" si="22"/>
        <v>1.8181818181818181</v>
      </c>
      <c r="F130" s="151" t="s">
        <v>41</v>
      </c>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4"/>
    </row>
    <row r="131" spans="1:105" s="35" customFormat="1" ht="30.75" thickBot="1">
      <c r="A131" s="88" t="s">
        <v>248</v>
      </c>
      <c r="B131" s="80" t="s">
        <v>249</v>
      </c>
      <c r="C131" s="148"/>
      <c r="D131" s="193" t="str">
        <f t="shared" si="23"/>
        <v>ND</v>
      </c>
      <c r="E131" s="152">
        <f t="shared" si="22"/>
        <v>1.8181818181818181</v>
      </c>
      <c r="F131" s="151" t="s">
        <v>41</v>
      </c>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4"/>
    </row>
    <row r="132" spans="1:105" s="35" customFormat="1" ht="30.75" thickBot="1">
      <c r="A132" s="88" t="s">
        <v>250</v>
      </c>
      <c r="B132" s="80" t="s">
        <v>251</v>
      </c>
      <c r="C132" s="148"/>
      <c r="D132" s="193" t="str">
        <f t="shared" si="23"/>
        <v>ND</v>
      </c>
      <c r="E132" s="152">
        <f t="shared" si="22"/>
        <v>1.8181818181818181</v>
      </c>
      <c r="F132" s="151" t="s">
        <v>41</v>
      </c>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4"/>
    </row>
    <row r="133" spans="1:105" s="35" customFormat="1" ht="30.75" thickBot="1">
      <c r="A133" s="88" t="s">
        <v>252</v>
      </c>
      <c r="B133" s="80" t="s">
        <v>253</v>
      </c>
      <c r="C133" s="148"/>
      <c r="D133" s="193" t="str">
        <f t="shared" si="23"/>
        <v>ND</v>
      </c>
      <c r="E133" s="152">
        <f t="shared" si="22"/>
        <v>1.8181818181818181</v>
      </c>
      <c r="F133" s="151" t="s">
        <v>41</v>
      </c>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4"/>
    </row>
    <row r="134" spans="1:105" s="35" customFormat="1" ht="30.75" thickBot="1">
      <c r="A134" s="88" t="s">
        <v>254</v>
      </c>
      <c r="B134" s="80" t="s">
        <v>255</v>
      </c>
      <c r="C134" s="148"/>
      <c r="D134" s="193" t="str">
        <f t="shared" si="23"/>
        <v>ND</v>
      </c>
      <c r="E134" s="152">
        <f t="shared" si="22"/>
        <v>1.8181818181818181</v>
      </c>
      <c r="F134" s="151" t="s">
        <v>41</v>
      </c>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4"/>
    </row>
    <row r="135" spans="1:105" s="35" customFormat="1" ht="16.5" thickBot="1">
      <c r="A135" s="85"/>
      <c r="B135" s="86" t="s">
        <v>256</v>
      </c>
      <c r="C135" s="13">
        <f>SUMPRODUCT(E113:E134,D113:D134)/E135</f>
        <v>0</v>
      </c>
      <c r="D135" s="39"/>
      <c r="E135" s="171">
        <f>SUM(E113:E134)</f>
        <v>49.090909090909101</v>
      </c>
      <c r="F135" s="60"/>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4"/>
    </row>
    <row r="136" spans="1:105" s="35" customFormat="1" ht="16.5" thickBot="1">
      <c r="A136" s="98"/>
      <c r="B136" s="99"/>
      <c r="C136" s="44"/>
      <c r="D136" s="100"/>
      <c r="E136" s="174"/>
      <c r="F136" s="60"/>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4"/>
    </row>
    <row r="137" spans="1:105" s="35" customFormat="1" ht="16.5" thickBot="1">
      <c r="A137" s="75" t="s">
        <v>257</v>
      </c>
      <c r="B137" s="76" t="s">
        <v>258</v>
      </c>
      <c r="C137" s="77" t="s">
        <v>28</v>
      </c>
      <c r="D137" s="194" t="s">
        <v>29</v>
      </c>
      <c r="E137" s="173" t="s">
        <v>30</v>
      </c>
      <c r="F137" s="150" t="s">
        <v>23</v>
      </c>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4"/>
    </row>
    <row r="138" spans="1:105" s="35" customFormat="1" ht="30.75" thickBot="1">
      <c r="A138" s="88" t="s">
        <v>259</v>
      </c>
      <c r="B138" s="80" t="s">
        <v>260</v>
      </c>
      <c r="C138" s="148"/>
      <c r="D138" s="193" t="str">
        <f>IF(C138="","ND",VLOOKUP(C138,$M$2:$N$5,2,FALSE))</f>
        <v>ND</v>
      </c>
      <c r="E138" s="152">
        <f t="shared" ref="E138:E154" si="25">IF(F138=$G$139,$J$139,IF(F138=$G$140,$J$140,$J$141))</f>
        <v>3.5294117647058822</v>
      </c>
      <c r="F138" s="151" t="s">
        <v>23</v>
      </c>
      <c r="G138" s="69" t="s">
        <v>31</v>
      </c>
      <c r="H138" s="69" t="s">
        <v>32</v>
      </c>
      <c r="I138" s="69" t="s">
        <v>33</v>
      </c>
      <c r="J138" s="69" t="s">
        <v>34</v>
      </c>
      <c r="K138" s="38"/>
      <c r="L138" s="38"/>
      <c r="M138" s="38"/>
      <c r="N138" s="38"/>
      <c r="O138" s="38"/>
      <c r="P138" s="38"/>
      <c r="Q138" s="38"/>
      <c r="R138" s="38"/>
      <c r="S138" s="38"/>
      <c r="T138" s="38"/>
      <c r="U138" s="38"/>
      <c r="V138" s="38"/>
      <c r="W138" s="38"/>
      <c r="X138" s="38"/>
      <c r="Y138" s="38"/>
      <c r="Z138" s="38"/>
      <c r="AA138" s="38"/>
      <c r="AB138" s="38"/>
      <c r="AC138" s="38"/>
      <c r="AD138" s="38"/>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4"/>
    </row>
    <row r="139" spans="1:105" s="35" customFormat="1" ht="30.75" thickBot="1">
      <c r="A139" s="88" t="s">
        <v>261</v>
      </c>
      <c r="B139" s="80" t="s">
        <v>262</v>
      </c>
      <c r="C139" s="148"/>
      <c r="D139" s="193" t="str">
        <f t="shared" ref="D139:D154" si="26">IF(C139="","ND",VLOOKUP(C139,$M$2:$N$5,2,FALSE))</f>
        <v>ND</v>
      </c>
      <c r="E139" s="152">
        <f t="shared" si="25"/>
        <v>3.5294117647058822</v>
      </c>
      <c r="F139" s="151" t="s">
        <v>23</v>
      </c>
      <c r="G139" s="65" t="s">
        <v>23</v>
      </c>
      <c r="H139" s="65">
        <f>COUNTIF($F$138:$F$154,"Estratégico")</f>
        <v>15</v>
      </c>
      <c r="I139" s="149">
        <f>IF(VLOOKUP($H$142,$Q$3:$X$9,8,FALSE)&lt;&gt;100,"Erro escala peso",VLOOKUP($H$142,$Q$3:$X$9,5,FALSE))</f>
        <v>60</v>
      </c>
      <c r="J139" s="153">
        <f>IF(H139=0,"na",(I139/($H$139+$H$140+$H$141)))</f>
        <v>3.5294117647058822</v>
      </c>
      <c r="K139" s="38"/>
      <c r="L139" s="38"/>
      <c r="M139" s="38"/>
      <c r="N139" s="38"/>
      <c r="O139" s="38"/>
      <c r="P139" s="38"/>
      <c r="Q139" s="38"/>
      <c r="R139" s="38"/>
      <c r="S139" s="38"/>
      <c r="T139" s="38"/>
      <c r="U139" s="38"/>
      <c r="V139" s="38"/>
      <c r="W139" s="38"/>
      <c r="X139" s="38"/>
      <c r="Y139" s="38"/>
      <c r="Z139" s="38"/>
      <c r="AA139" s="38"/>
      <c r="AB139" s="38"/>
      <c r="AC139" s="38"/>
      <c r="AD139" s="38"/>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4"/>
    </row>
    <row r="140" spans="1:105" s="35" customFormat="1" ht="30.75" thickBot="1">
      <c r="A140" s="88" t="s">
        <v>263</v>
      </c>
      <c r="B140" s="90" t="s">
        <v>264</v>
      </c>
      <c r="C140" s="148"/>
      <c r="D140" s="193" t="str">
        <f t="shared" si="26"/>
        <v>ND</v>
      </c>
      <c r="E140" s="152">
        <f t="shared" si="25"/>
        <v>3.5294117647058822</v>
      </c>
      <c r="F140" s="151" t="s">
        <v>23</v>
      </c>
      <c r="G140" s="65" t="s">
        <v>41</v>
      </c>
      <c r="H140" s="65">
        <f>COUNTIF($F$138:$F$154,"Tático")</f>
        <v>2</v>
      </c>
      <c r="I140" s="149">
        <f>IF(VLOOKUP($H$142,$Q$3:$X$9,8,FALSE)&lt;&gt;100,"Erro escala peso",VLOOKUP($H$142,$Q$3:$X$9,6,FALSE))</f>
        <v>40</v>
      </c>
      <c r="J140" s="153">
        <f t="shared" ref="J140:J141" si="27">IF(H140=0,"na",(I140/($H$139+$H$140+$H$141)))</f>
        <v>2.3529411764705883</v>
      </c>
      <c r="K140" s="38"/>
      <c r="L140" s="38"/>
      <c r="M140" s="38"/>
      <c r="N140" s="38"/>
      <c r="O140" s="38"/>
      <c r="P140" s="38"/>
      <c r="Q140" s="38"/>
      <c r="R140" s="38"/>
      <c r="S140" s="38"/>
      <c r="T140" s="38"/>
      <c r="U140" s="38"/>
      <c r="V140" s="38"/>
      <c r="W140" s="38"/>
      <c r="X140" s="38"/>
      <c r="Y140" s="38"/>
      <c r="Z140" s="38"/>
      <c r="AA140" s="38"/>
      <c r="AB140" s="38"/>
      <c r="AC140" s="38"/>
      <c r="AD140" s="38"/>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4"/>
    </row>
    <row r="141" spans="1:105" s="35" customFormat="1" ht="30.75" thickBot="1">
      <c r="A141" s="88" t="s">
        <v>265</v>
      </c>
      <c r="B141" s="90" t="s">
        <v>266</v>
      </c>
      <c r="C141" s="148"/>
      <c r="D141" s="193" t="str">
        <f t="shared" si="26"/>
        <v>ND</v>
      </c>
      <c r="E141" s="152">
        <f t="shared" si="25"/>
        <v>3.5294117647058822</v>
      </c>
      <c r="F141" s="151" t="s">
        <v>23</v>
      </c>
      <c r="G141" s="65" t="s">
        <v>44</v>
      </c>
      <c r="H141" s="65">
        <f>COUNTIF($F$138:$F$154,"Operacional")</f>
        <v>0</v>
      </c>
      <c r="I141" s="149">
        <f>IF(VLOOKUP($H$142,$Q$3:$X$9,8,FALSE)&lt;&gt;100,"Erro escala peso",VLOOKUP($H$142,$Q$3:$X$9,7,FALSE))</f>
        <v>0</v>
      </c>
      <c r="J141" s="153" t="str">
        <f t="shared" si="27"/>
        <v>na</v>
      </c>
      <c r="K141" s="38"/>
      <c r="L141" s="38"/>
      <c r="M141" s="38"/>
      <c r="N141" s="38"/>
      <c r="O141" s="38"/>
      <c r="P141" s="38"/>
      <c r="Q141" s="38"/>
      <c r="R141" s="38"/>
      <c r="S141" s="38"/>
      <c r="T141" s="38"/>
      <c r="U141" s="38"/>
      <c r="V141" s="38"/>
      <c r="W141" s="38"/>
      <c r="X141" s="38"/>
      <c r="Y141" s="38"/>
      <c r="Z141" s="38"/>
      <c r="AA141" s="38"/>
      <c r="AB141" s="38"/>
      <c r="AC141" s="38"/>
      <c r="AD141" s="38"/>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4"/>
    </row>
    <row r="142" spans="1:105" s="35" customFormat="1" ht="30.75" thickBot="1">
      <c r="A142" s="88" t="s">
        <v>267</v>
      </c>
      <c r="B142" s="90" t="s">
        <v>268</v>
      </c>
      <c r="C142" s="148"/>
      <c r="D142" s="193" t="str">
        <f t="shared" si="26"/>
        <v>ND</v>
      </c>
      <c r="E142" s="152">
        <f t="shared" si="25"/>
        <v>3.5294117647058822</v>
      </c>
      <c r="F142" s="151" t="s">
        <v>23</v>
      </c>
      <c r="G142" s="71" t="s">
        <v>47</v>
      </c>
      <c r="H142" s="71" t="str">
        <f>"R"&amp;IF(H139=0,0,H139/H139)&amp;IF(H140=0,0,H140/H140)&amp;IF(H141=0,0,H141/H141)</f>
        <v>R110</v>
      </c>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4"/>
    </row>
    <row r="143" spans="1:105" s="35" customFormat="1" ht="30.75" thickBot="1">
      <c r="A143" s="88" t="s">
        <v>269</v>
      </c>
      <c r="B143" s="90" t="s">
        <v>270</v>
      </c>
      <c r="C143" s="148"/>
      <c r="D143" s="193" t="str">
        <f t="shared" si="26"/>
        <v>ND</v>
      </c>
      <c r="E143" s="152">
        <f t="shared" si="25"/>
        <v>3.5294117647058822</v>
      </c>
      <c r="F143" s="151" t="s">
        <v>23</v>
      </c>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4"/>
    </row>
    <row r="144" spans="1:105" s="35" customFormat="1" ht="30.75" thickBot="1">
      <c r="A144" s="88" t="s">
        <v>271</v>
      </c>
      <c r="B144" s="90" t="s">
        <v>272</v>
      </c>
      <c r="C144" s="148"/>
      <c r="D144" s="193" t="str">
        <f t="shared" si="26"/>
        <v>ND</v>
      </c>
      <c r="E144" s="152">
        <f t="shared" si="25"/>
        <v>3.5294117647058822</v>
      </c>
      <c r="F144" s="151" t="s">
        <v>23</v>
      </c>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4"/>
    </row>
    <row r="145" spans="1:105" s="35" customFormat="1" ht="16.5" thickBot="1">
      <c r="A145" s="88" t="s">
        <v>273</v>
      </c>
      <c r="B145" s="90" t="s">
        <v>274</v>
      </c>
      <c r="C145" s="148"/>
      <c r="D145" s="193" t="str">
        <f t="shared" si="26"/>
        <v>ND</v>
      </c>
      <c r="E145" s="152">
        <f t="shared" si="25"/>
        <v>3.5294117647058822</v>
      </c>
      <c r="F145" s="151" t="s">
        <v>23</v>
      </c>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4"/>
    </row>
    <row r="146" spans="1:105" s="35" customFormat="1" ht="30.75" thickBot="1">
      <c r="A146" s="88" t="s">
        <v>275</v>
      </c>
      <c r="B146" s="90" t="s">
        <v>276</v>
      </c>
      <c r="C146" s="148"/>
      <c r="D146" s="193" t="str">
        <f t="shared" si="26"/>
        <v>ND</v>
      </c>
      <c r="E146" s="152">
        <f t="shared" si="25"/>
        <v>3.5294117647058822</v>
      </c>
      <c r="F146" s="151" t="s">
        <v>23</v>
      </c>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4"/>
    </row>
    <row r="147" spans="1:105" s="35" customFormat="1" ht="30.75" thickBot="1">
      <c r="A147" s="88" t="s">
        <v>277</v>
      </c>
      <c r="B147" s="90" t="s">
        <v>278</v>
      </c>
      <c r="C147" s="148"/>
      <c r="D147" s="193" t="str">
        <f t="shared" si="26"/>
        <v>ND</v>
      </c>
      <c r="E147" s="152">
        <f t="shared" si="25"/>
        <v>3.5294117647058822</v>
      </c>
      <c r="F147" s="151" t="s">
        <v>23</v>
      </c>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4"/>
    </row>
    <row r="148" spans="1:105" s="35" customFormat="1" ht="30.75" thickBot="1">
      <c r="A148" s="88" t="s">
        <v>279</v>
      </c>
      <c r="B148" s="90" t="s">
        <v>280</v>
      </c>
      <c r="C148" s="148"/>
      <c r="D148" s="193" t="str">
        <f t="shared" si="26"/>
        <v>ND</v>
      </c>
      <c r="E148" s="152">
        <f t="shared" si="25"/>
        <v>3.5294117647058822</v>
      </c>
      <c r="F148" s="151" t="s">
        <v>23</v>
      </c>
      <c r="G148" s="38"/>
      <c r="H148" s="38"/>
      <c r="I148" s="38"/>
      <c r="J148" s="38"/>
      <c r="K148" s="38"/>
      <c r="L148" s="38"/>
      <c r="M148" s="36"/>
      <c r="N148" s="38"/>
      <c r="O148" s="38"/>
      <c r="P148" s="38"/>
      <c r="Q148" s="38"/>
      <c r="R148" s="38"/>
      <c r="S148" s="38"/>
      <c r="T148" s="38"/>
      <c r="U148" s="38"/>
      <c r="V148" s="38"/>
      <c r="W148" s="38"/>
      <c r="X148" s="38"/>
      <c r="Y148" s="38"/>
      <c r="Z148" s="38"/>
      <c r="AA148" s="38"/>
      <c r="AB148" s="38"/>
      <c r="AC148" s="38"/>
      <c r="AD148" s="38"/>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4"/>
    </row>
    <row r="149" spans="1:105" s="35" customFormat="1" ht="30.75" thickBot="1">
      <c r="A149" s="88" t="s">
        <v>281</v>
      </c>
      <c r="B149" s="90" t="s">
        <v>282</v>
      </c>
      <c r="C149" s="148"/>
      <c r="D149" s="193" t="str">
        <f t="shared" si="26"/>
        <v>ND</v>
      </c>
      <c r="E149" s="152">
        <f t="shared" si="25"/>
        <v>3.5294117647058822</v>
      </c>
      <c r="F149" s="151" t="s">
        <v>23</v>
      </c>
      <c r="G149" s="38"/>
      <c r="H149" s="38"/>
      <c r="I149" s="38"/>
      <c r="J149" s="38"/>
      <c r="K149" s="38"/>
      <c r="L149" s="38"/>
      <c r="M149" s="36"/>
      <c r="N149" s="38"/>
      <c r="O149" s="38"/>
      <c r="P149" s="38"/>
      <c r="Q149" s="38"/>
      <c r="R149" s="38"/>
      <c r="S149" s="38"/>
      <c r="T149" s="38"/>
      <c r="U149" s="38"/>
      <c r="V149" s="38"/>
      <c r="W149" s="38"/>
      <c r="X149" s="38"/>
      <c r="Y149" s="38"/>
      <c r="Z149" s="38"/>
      <c r="AA149" s="38"/>
      <c r="AB149" s="38"/>
      <c r="AC149" s="38"/>
      <c r="AD149" s="38"/>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4"/>
    </row>
    <row r="150" spans="1:105" s="35" customFormat="1" ht="45.75" thickBot="1">
      <c r="A150" s="88" t="s">
        <v>283</v>
      </c>
      <c r="B150" s="90" t="s">
        <v>284</v>
      </c>
      <c r="C150" s="148"/>
      <c r="D150" s="193" t="str">
        <f t="shared" si="26"/>
        <v>ND</v>
      </c>
      <c r="E150" s="152">
        <f t="shared" si="25"/>
        <v>3.5294117647058822</v>
      </c>
      <c r="F150" s="151" t="s">
        <v>23</v>
      </c>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4"/>
    </row>
    <row r="151" spans="1:105" s="35" customFormat="1" ht="48" customHeight="1" thickBot="1">
      <c r="A151" s="88" t="s">
        <v>285</v>
      </c>
      <c r="B151" s="90" t="s">
        <v>286</v>
      </c>
      <c r="C151" s="148"/>
      <c r="D151" s="193" t="str">
        <f t="shared" si="26"/>
        <v>ND</v>
      </c>
      <c r="E151" s="152">
        <f t="shared" si="25"/>
        <v>3.5294117647058822</v>
      </c>
      <c r="F151" s="151" t="s">
        <v>23</v>
      </c>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4"/>
    </row>
    <row r="152" spans="1:105" s="35" customFormat="1" ht="30.75" thickBot="1">
      <c r="A152" s="88" t="s">
        <v>287</v>
      </c>
      <c r="B152" s="90" t="s">
        <v>288</v>
      </c>
      <c r="C152" s="148"/>
      <c r="D152" s="193" t="str">
        <f t="shared" si="26"/>
        <v>ND</v>
      </c>
      <c r="E152" s="152">
        <f t="shared" si="25"/>
        <v>3.5294117647058822</v>
      </c>
      <c r="F152" s="151" t="s">
        <v>23</v>
      </c>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4"/>
    </row>
    <row r="153" spans="1:105" s="35" customFormat="1" ht="45.75" thickBot="1">
      <c r="A153" s="88" t="s">
        <v>289</v>
      </c>
      <c r="B153" s="90" t="s">
        <v>290</v>
      </c>
      <c r="C153" s="148"/>
      <c r="D153" s="193" t="str">
        <f t="shared" si="26"/>
        <v>ND</v>
      </c>
      <c r="E153" s="152">
        <f t="shared" si="25"/>
        <v>2.3529411764705883</v>
      </c>
      <c r="F153" s="151" t="s">
        <v>41</v>
      </c>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4"/>
    </row>
    <row r="154" spans="1:105" s="35" customFormat="1" ht="30.75" thickBot="1">
      <c r="A154" s="88" t="s">
        <v>291</v>
      </c>
      <c r="B154" s="90" t="s">
        <v>292</v>
      </c>
      <c r="C154" s="148"/>
      <c r="D154" s="193" t="str">
        <f t="shared" si="26"/>
        <v>ND</v>
      </c>
      <c r="E154" s="152">
        <f t="shared" si="25"/>
        <v>2.3529411764705883</v>
      </c>
      <c r="F154" s="151" t="s">
        <v>41</v>
      </c>
      <c r="G154" s="38"/>
      <c r="H154" s="38"/>
      <c r="I154" s="38"/>
      <c r="J154" s="38"/>
      <c r="K154" s="38"/>
      <c r="L154" s="38"/>
      <c r="M154" s="38"/>
      <c r="N154" s="36"/>
      <c r="O154" s="36"/>
      <c r="P154" s="36"/>
      <c r="Q154" s="36"/>
      <c r="R154" s="38"/>
      <c r="S154" s="38"/>
      <c r="T154" s="38"/>
      <c r="U154" s="38"/>
      <c r="V154" s="38"/>
      <c r="W154" s="38"/>
      <c r="X154" s="38"/>
      <c r="Y154" s="38"/>
      <c r="Z154" s="38"/>
      <c r="AA154" s="38"/>
      <c r="AB154" s="38"/>
      <c r="AC154" s="38"/>
      <c r="AD154" s="38"/>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4"/>
    </row>
    <row r="155" spans="1:105" s="35" customFormat="1" ht="16.5" thickBot="1">
      <c r="A155" s="85"/>
      <c r="B155" s="86" t="s">
        <v>293</v>
      </c>
      <c r="C155" s="13">
        <f>SUMPRODUCT(E138:E154,D138:D154)/E155</f>
        <v>0</v>
      </c>
      <c r="D155" s="39"/>
      <c r="E155" s="171">
        <f>SUM(E138:E154)</f>
        <v>57.647058823529427</v>
      </c>
      <c r="F155" s="60"/>
      <c r="G155" s="38"/>
      <c r="H155" s="38"/>
      <c r="I155" s="38"/>
      <c r="J155" s="38"/>
      <c r="K155" s="38"/>
      <c r="L155" s="38"/>
      <c r="M155" s="38"/>
      <c r="N155" s="36"/>
      <c r="O155" s="36"/>
      <c r="P155" s="36"/>
      <c r="Q155" s="36"/>
      <c r="R155" s="38"/>
      <c r="S155" s="38"/>
      <c r="T155" s="38"/>
      <c r="U155" s="38"/>
      <c r="V155" s="38"/>
      <c r="W155" s="38"/>
      <c r="X155" s="38"/>
      <c r="Y155" s="38"/>
      <c r="Z155" s="38"/>
      <c r="AA155" s="38"/>
      <c r="AB155" s="38"/>
      <c r="AC155" s="38"/>
      <c r="AD155" s="38"/>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4"/>
    </row>
    <row r="156" spans="1:105" s="35" customFormat="1" ht="16.5" thickBot="1">
      <c r="A156" s="98"/>
      <c r="B156" s="99"/>
      <c r="C156" s="44"/>
      <c r="D156" s="100"/>
      <c r="E156" s="102"/>
      <c r="F156" s="60"/>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4"/>
    </row>
    <row r="157" spans="1:105" s="35" customFormat="1" ht="16.5" thickBot="1">
      <c r="A157" s="98"/>
      <c r="B157" s="320" t="s">
        <v>294</v>
      </c>
      <c r="C157" s="321"/>
      <c r="D157" s="321"/>
      <c r="E157" s="103"/>
      <c r="F157" s="147" t="str">
        <f>F70</f>
        <v>Estratégico</v>
      </c>
      <c r="G157" s="36"/>
      <c r="H157" s="36"/>
      <c r="I157" s="36"/>
      <c r="J157" s="36"/>
      <c r="K157" s="36"/>
      <c r="L157" s="36"/>
      <c r="M157" s="38"/>
      <c r="N157" s="38"/>
      <c r="O157" s="38"/>
      <c r="P157" s="38"/>
      <c r="Q157" s="38"/>
      <c r="R157" s="36"/>
      <c r="S157" s="36"/>
      <c r="T157" s="36"/>
      <c r="U157" s="36"/>
      <c r="V157" s="36"/>
      <c r="W157" s="36"/>
      <c r="X157" s="36"/>
      <c r="Y157" s="36"/>
      <c r="Z157" s="36"/>
      <c r="AA157" s="36"/>
      <c r="AB157" s="36"/>
      <c r="AC157" s="36"/>
      <c r="AD157" s="36"/>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4"/>
    </row>
    <row r="158" spans="1:105" s="35" customFormat="1" ht="23.25" customHeight="1" thickBot="1">
      <c r="A158" s="98"/>
      <c r="B158" s="91" t="s">
        <v>133</v>
      </c>
      <c r="C158" s="92" t="s">
        <v>134</v>
      </c>
      <c r="D158" s="92" t="s">
        <v>30</v>
      </c>
      <c r="E158" s="103"/>
      <c r="F158" s="64"/>
      <c r="G158" s="69" t="s">
        <v>31</v>
      </c>
      <c r="H158" s="69" t="s">
        <v>32</v>
      </c>
      <c r="I158" s="69" t="s">
        <v>33</v>
      </c>
      <c r="J158" s="69" t="s">
        <v>34</v>
      </c>
      <c r="K158" s="36"/>
      <c r="L158" s="36"/>
      <c r="M158" s="36"/>
      <c r="N158" s="38"/>
      <c r="O158" s="38"/>
      <c r="P158" s="38"/>
      <c r="Q158" s="38"/>
      <c r="R158" s="36"/>
      <c r="S158" s="36"/>
      <c r="T158" s="36"/>
      <c r="U158" s="36"/>
      <c r="V158" s="36"/>
      <c r="W158" s="36"/>
      <c r="X158" s="36"/>
      <c r="Y158" s="36"/>
      <c r="Z158" s="36"/>
      <c r="AA158" s="36"/>
      <c r="AB158" s="36"/>
      <c r="AC158" s="36"/>
      <c r="AD158" s="36"/>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4"/>
    </row>
    <row r="159" spans="1:105" s="35" customFormat="1" ht="16.5" thickBot="1">
      <c r="A159" s="98"/>
      <c r="B159" s="93" t="s">
        <v>137</v>
      </c>
      <c r="C159" s="165">
        <f>C78</f>
        <v>0</v>
      </c>
      <c r="D159" s="165">
        <f>IF(F159=$G$159,$J$159,IF(F159=$G$160,$J$160,$J$161))</f>
        <v>20</v>
      </c>
      <c r="E159" s="103"/>
      <c r="F159" s="78" t="str">
        <f>F71</f>
        <v>Estratégico</v>
      </c>
      <c r="G159" s="65" t="s">
        <v>23</v>
      </c>
      <c r="H159" s="149">
        <f>COUNTIF($F$159:$F$163,"Estratégico")</f>
        <v>5</v>
      </c>
      <c r="I159" s="149">
        <f>IF(VLOOKUP($H$162,$Q$3:$X$9,8,FALSE)&lt;&gt;100,"Erro escala peso",VLOOKUP($H$162,$Q$3:$X$9,5,FALSE))</f>
        <v>100</v>
      </c>
      <c r="J159" s="153">
        <f>IF(H159=0,"na",(I159/($H$159+$H$160+$H$161)))</f>
        <v>20</v>
      </c>
      <c r="K159" s="38"/>
      <c r="L159" s="38"/>
      <c r="M159" s="32"/>
      <c r="N159" s="38"/>
      <c r="O159" s="38"/>
      <c r="P159" s="38"/>
      <c r="Q159" s="38"/>
      <c r="R159" s="38"/>
      <c r="S159" s="38"/>
      <c r="T159" s="38"/>
      <c r="U159" s="38"/>
      <c r="V159" s="38"/>
      <c r="W159" s="38"/>
      <c r="X159" s="38"/>
      <c r="Y159" s="38"/>
      <c r="Z159" s="38"/>
      <c r="AA159" s="38"/>
      <c r="AB159" s="38"/>
      <c r="AC159" s="38"/>
      <c r="AD159" s="38"/>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4"/>
    </row>
    <row r="160" spans="1:105" s="35" customFormat="1" ht="16.5" thickBot="1">
      <c r="A160" s="98"/>
      <c r="B160" s="93" t="s">
        <v>152</v>
      </c>
      <c r="C160" s="165">
        <f>C86</f>
        <v>0</v>
      </c>
      <c r="D160" s="165">
        <f>IF(F160=$G$159,$J$159,IF(F160=$G$160,$J$160,$J$161))</f>
        <v>20</v>
      </c>
      <c r="E160" s="103"/>
      <c r="F160" s="78" t="str">
        <f>F80</f>
        <v>Estratégico</v>
      </c>
      <c r="G160" s="65" t="s">
        <v>41</v>
      </c>
      <c r="H160" s="149">
        <f>COUNTIF($F$159:$F$163,"Tático")</f>
        <v>0</v>
      </c>
      <c r="I160" s="149">
        <f>IF(VLOOKUP($H$162,$Q$3:$X$9,8,FALSE)&lt;&gt;100,"Erro escala peso",VLOOKUP($H$162,$Q$3:$X$9,6,FALSE))</f>
        <v>0</v>
      </c>
      <c r="J160" s="153" t="str">
        <f t="shared" ref="J160:J161" si="28">IF(H160=0,"na",(I160/($H$159+$H$160+$H$161)))</f>
        <v>na</v>
      </c>
      <c r="K160" s="38"/>
      <c r="L160" s="38"/>
      <c r="M160" s="32"/>
      <c r="N160" s="38"/>
      <c r="O160" s="38"/>
      <c r="P160" s="38"/>
      <c r="Q160" s="38"/>
      <c r="R160" s="38"/>
      <c r="S160" s="38"/>
      <c r="T160" s="38"/>
      <c r="U160" s="38"/>
      <c r="V160" s="38"/>
      <c r="W160" s="38"/>
      <c r="X160" s="38"/>
      <c r="Y160" s="38"/>
      <c r="Z160" s="38"/>
      <c r="AA160" s="38"/>
      <c r="AB160" s="38"/>
      <c r="AC160" s="38"/>
      <c r="AD160" s="38"/>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4"/>
    </row>
    <row r="161" spans="1:105" s="35" customFormat="1" ht="16.5" thickBot="1">
      <c r="A161" s="98"/>
      <c r="B161" s="93" t="s">
        <v>165</v>
      </c>
      <c r="C161" s="165">
        <f>C110</f>
        <v>0</v>
      </c>
      <c r="D161" s="165">
        <f>IF(F161=$G$159,$J$159,IF(F161=$G$160,$J$160,$J$161))</f>
        <v>20</v>
      </c>
      <c r="E161" s="103"/>
      <c r="F161" s="78" t="str">
        <f>F88</f>
        <v>Estratégico</v>
      </c>
      <c r="G161" s="65" t="s">
        <v>44</v>
      </c>
      <c r="H161" s="149">
        <f>COUNTIF($F$159:$F$163,"Operacional")</f>
        <v>0</v>
      </c>
      <c r="I161" s="149">
        <f>IF(VLOOKUP($H$162,$Q$3:$X$9,8,FALSE)&lt;&gt;100,"Erro escala peso",VLOOKUP($H$162,$Q$3:$X$9,7,FALSE))</f>
        <v>0</v>
      </c>
      <c r="J161" s="153" t="str">
        <f t="shared" si="28"/>
        <v>na</v>
      </c>
      <c r="K161" s="38"/>
      <c r="L161" s="38"/>
      <c r="M161" s="32"/>
      <c r="N161" s="38"/>
      <c r="O161" s="38"/>
      <c r="P161" s="38"/>
      <c r="Q161" s="38"/>
      <c r="R161" s="38"/>
      <c r="S161" s="38"/>
      <c r="T161" s="38"/>
      <c r="U161" s="38"/>
      <c r="V161" s="38"/>
      <c r="W161" s="38"/>
      <c r="X161" s="38"/>
      <c r="Y161" s="38"/>
      <c r="Z161" s="38"/>
      <c r="AA161" s="38"/>
      <c r="AB161" s="38"/>
      <c r="AC161" s="38"/>
      <c r="AD161" s="38"/>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4"/>
    </row>
    <row r="162" spans="1:105" s="35" customFormat="1" ht="16.5" thickBot="1">
      <c r="A162" s="98"/>
      <c r="B162" s="93" t="s">
        <v>210</v>
      </c>
      <c r="C162" s="165">
        <f>C135</f>
        <v>0</v>
      </c>
      <c r="D162" s="165">
        <f>IF(F162=$G$159,$J$159,IF(F162=$G$160,$J$160,$J$161))</f>
        <v>20</v>
      </c>
      <c r="E162" s="103"/>
      <c r="F162" s="78" t="str">
        <f>F112</f>
        <v>Estratégico</v>
      </c>
      <c r="G162" s="71" t="s">
        <v>47</v>
      </c>
      <c r="H162" s="158" t="str">
        <f>"R"&amp;IF(H159=0,0,H159/H159)&amp;IF(H160=0,0,H160/H160)&amp;IF(H161=0,0,H161/H161)</f>
        <v>R100</v>
      </c>
      <c r="I162" s="159"/>
      <c r="J162" s="159"/>
      <c r="K162" s="38"/>
      <c r="L162" s="38"/>
      <c r="M162" s="32"/>
      <c r="N162" s="38"/>
      <c r="O162" s="38"/>
      <c r="P162" s="38"/>
      <c r="Q162" s="38"/>
      <c r="R162" s="38"/>
      <c r="S162" s="38"/>
      <c r="T162" s="38"/>
      <c r="U162" s="38"/>
      <c r="V162" s="38"/>
      <c r="W162" s="38"/>
      <c r="X162" s="38"/>
      <c r="Y162" s="38"/>
      <c r="Z162" s="38"/>
      <c r="AA162" s="38"/>
      <c r="AB162" s="38"/>
      <c r="AC162" s="38"/>
      <c r="AD162" s="38"/>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5" customFormat="1" ht="16.5" thickBot="1">
      <c r="A163" s="98"/>
      <c r="B163" s="93" t="s">
        <v>257</v>
      </c>
      <c r="C163" s="165">
        <f>C155</f>
        <v>0</v>
      </c>
      <c r="D163" s="165">
        <f>IF(F163=$G$159,$J$159,IF(F163=$G$160,$J$160,$J$161))</f>
        <v>20</v>
      </c>
      <c r="E163" s="103"/>
      <c r="F163" s="78" t="str">
        <f>F137</f>
        <v>Estratégico</v>
      </c>
      <c r="G163" s="38"/>
      <c r="H163" s="38"/>
      <c r="I163" s="38"/>
      <c r="J163" s="38"/>
      <c r="K163" s="38"/>
      <c r="L163" s="38"/>
      <c r="M163" s="32"/>
      <c r="N163" s="38"/>
      <c r="O163" s="38"/>
      <c r="P163" s="38"/>
      <c r="Q163" s="38"/>
      <c r="R163" s="38"/>
      <c r="S163" s="38"/>
      <c r="T163" s="38"/>
      <c r="U163" s="38"/>
      <c r="V163" s="38"/>
      <c r="W163" s="38"/>
      <c r="X163" s="38"/>
      <c r="Y163" s="38"/>
      <c r="Z163" s="38"/>
      <c r="AA163" s="38"/>
      <c r="AB163" s="38"/>
      <c r="AC163" s="38"/>
      <c r="AD163" s="38"/>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4"/>
    </row>
    <row r="164" spans="1:105" s="35" customFormat="1" ht="16.5" thickBot="1">
      <c r="A164" s="98"/>
      <c r="B164" s="94" t="s">
        <v>135</v>
      </c>
      <c r="C164" s="324">
        <f>SUMPRODUCT(C159:C163,D159:D163)/SUM(D159:D163)</f>
        <v>0</v>
      </c>
      <c r="D164" s="325"/>
      <c r="E164" s="103"/>
      <c r="F164" s="60"/>
      <c r="G164" s="38"/>
      <c r="H164" s="38"/>
      <c r="I164" s="38"/>
      <c r="J164" s="38"/>
      <c r="K164" s="38"/>
      <c r="L164" s="38"/>
      <c r="M164" s="32"/>
      <c r="N164" s="36"/>
      <c r="O164" s="36"/>
      <c r="P164" s="36"/>
      <c r="Q164" s="36"/>
      <c r="R164" s="38"/>
      <c r="S164" s="38"/>
      <c r="T164" s="38"/>
      <c r="U164" s="38"/>
      <c r="V164" s="38"/>
      <c r="W164" s="38"/>
      <c r="X164" s="38"/>
      <c r="Y164" s="38"/>
      <c r="Z164" s="38"/>
      <c r="AA164" s="38"/>
      <c r="AB164" s="38"/>
      <c r="AC164" s="38"/>
      <c r="AD164" s="38"/>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4"/>
    </row>
    <row r="165" spans="1:105" s="35" customFormat="1" ht="16.5" thickBot="1">
      <c r="A165" s="98"/>
      <c r="B165" s="104"/>
      <c r="C165" s="105"/>
      <c r="D165" s="100"/>
      <c r="E165" s="106"/>
      <c r="F165" s="60"/>
      <c r="G165" s="38"/>
      <c r="H165" s="38"/>
      <c r="I165" s="38"/>
      <c r="J165" s="38"/>
      <c r="K165" s="38"/>
      <c r="L165" s="38"/>
      <c r="M165" s="32"/>
      <c r="N165" s="32"/>
      <c r="O165" s="32"/>
      <c r="P165" s="32"/>
      <c r="Q165" s="32"/>
      <c r="R165" s="38"/>
      <c r="S165" s="38"/>
      <c r="T165" s="38"/>
      <c r="U165" s="38"/>
      <c r="V165" s="38"/>
      <c r="W165" s="38"/>
      <c r="X165" s="38"/>
      <c r="Y165" s="38"/>
      <c r="Z165" s="38"/>
      <c r="AA165" s="38"/>
      <c r="AB165" s="38"/>
      <c r="AC165" s="38"/>
      <c r="AD165" s="38"/>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4"/>
    </row>
    <row r="166" spans="1:105" s="35" customFormat="1" ht="16.5" thickBot="1">
      <c r="A166" s="330" t="s">
        <v>295</v>
      </c>
      <c r="B166" s="331"/>
      <c r="C166" s="331"/>
      <c r="D166" s="331"/>
      <c r="E166" s="332"/>
      <c r="F166" s="150" t="s">
        <v>23</v>
      </c>
      <c r="G166" s="38"/>
      <c r="H166" s="38"/>
      <c r="I166" s="38"/>
      <c r="J166" s="38"/>
      <c r="K166" s="38"/>
      <c r="L166" s="38"/>
      <c r="M166" s="32"/>
      <c r="N166" s="32"/>
      <c r="O166" s="32"/>
      <c r="P166" s="32"/>
      <c r="Q166" s="32"/>
      <c r="R166" s="38"/>
      <c r="S166" s="38"/>
      <c r="T166" s="38"/>
      <c r="U166" s="38"/>
      <c r="V166" s="38"/>
      <c r="W166" s="38"/>
      <c r="X166" s="38"/>
      <c r="Y166" s="38"/>
      <c r="Z166" s="38"/>
      <c r="AA166" s="38"/>
      <c r="AB166" s="38"/>
      <c r="AC166" s="38"/>
      <c r="AD166" s="38"/>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4"/>
    </row>
    <row r="167" spans="1:105" s="35" customFormat="1" ht="24.75" customHeight="1" thickBot="1">
      <c r="A167" s="75" t="s">
        <v>296</v>
      </c>
      <c r="B167" s="107" t="s">
        <v>297</v>
      </c>
      <c r="C167" s="77" t="s">
        <v>28</v>
      </c>
      <c r="D167" s="194" t="s">
        <v>29</v>
      </c>
      <c r="E167" s="173" t="s">
        <v>30</v>
      </c>
      <c r="F167" s="150" t="s">
        <v>23</v>
      </c>
      <c r="G167" s="36"/>
      <c r="H167" s="36"/>
      <c r="I167" s="36"/>
      <c r="J167" s="36"/>
      <c r="K167" s="36"/>
      <c r="L167" s="36"/>
      <c r="M167" s="32"/>
      <c r="N167" s="32"/>
      <c r="O167" s="32"/>
      <c r="P167" s="32"/>
      <c r="Q167" s="32"/>
      <c r="R167" s="36"/>
      <c r="S167" s="36"/>
      <c r="T167" s="36"/>
      <c r="U167" s="36"/>
      <c r="V167" s="36"/>
      <c r="W167" s="36"/>
      <c r="X167" s="36"/>
      <c r="Y167" s="36"/>
      <c r="Z167" s="36"/>
      <c r="AA167" s="36"/>
      <c r="AB167" s="36"/>
      <c r="AC167" s="36"/>
      <c r="AD167" s="36"/>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4"/>
    </row>
    <row r="168" spans="1:105" s="35" customFormat="1" ht="18.75" customHeight="1" thickBot="1">
      <c r="A168" s="88" t="s">
        <v>298</v>
      </c>
      <c r="B168" s="80" t="s">
        <v>299</v>
      </c>
      <c r="C168" s="148"/>
      <c r="D168" s="193" t="str">
        <f>IF(C168="","ND",VLOOKUP(C168,$M$2:$N$5,2,FALSE))</f>
        <v>ND</v>
      </c>
      <c r="E168" s="152">
        <f t="shared" ref="E168:E177" si="29">IF(F168=$G$169,$J$169,IF(F168=$G$170,$J$170,$J$171))</f>
        <v>10</v>
      </c>
      <c r="F168" s="151" t="s">
        <v>23</v>
      </c>
      <c r="G168" s="69" t="s">
        <v>31</v>
      </c>
      <c r="H168" s="69" t="s">
        <v>32</v>
      </c>
      <c r="I168" s="69" t="s">
        <v>33</v>
      </c>
      <c r="J168" s="69" t="s">
        <v>34</v>
      </c>
      <c r="K168" s="32"/>
      <c r="L168" s="32"/>
      <c r="M168" s="32"/>
      <c r="N168" s="32"/>
      <c r="O168" s="32"/>
      <c r="P168" s="32"/>
      <c r="Q168" s="32"/>
      <c r="R168" s="32"/>
      <c r="S168" s="32"/>
      <c r="T168" s="32"/>
      <c r="U168" s="32"/>
      <c r="V168" s="32"/>
      <c r="W168" s="32"/>
      <c r="X168" s="32"/>
      <c r="Y168" s="32"/>
      <c r="Z168" s="32"/>
      <c r="AA168" s="32"/>
      <c r="AB168" s="32"/>
      <c r="AC168" s="32"/>
      <c r="AD168" s="32"/>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4"/>
    </row>
    <row r="169" spans="1:105" s="35" customFormat="1" ht="39.75" customHeight="1" thickBot="1">
      <c r="A169" s="88" t="s">
        <v>300</v>
      </c>
      <c r="B169" s="90" t="s">
        <v>301</v>
      </c>
      <c r="C169" s="148"/>
      <c r="D169" s="193" t="str">
        <f t="shared" ref="D169:D177" si="30">IF(C169="","ND",VLOOKUP(C169,$M$2:$N$5,2,FALSE))</f>
        <v>ND</v>
      </c>
      <c r="E169" s="152">
        <f t="shared" si="29"/>
        <v>10</v>
      </c>
      <c r="F169" s="151" t="s">
        <v>23</v>
      </c>
      <c r="G169" s="65" t="s">
        <v>23</v>
      </c>
      <c r="H169" s="65">
        <f>COUNTIF($F$168:$F$177,"Estratégico")</f>
        <v>10</v>
      </c>
      <c r="I169" s="149">
        <f>IF(VLOOKUP($H$172,$Q$3:$X$9,8,FALSE)&lt;&gt;100,"Erro escala peso",VLOOKUP($H$172,$Q$3:$X$9,5,FALSE))</f>
        <v>100</v>
      </c>
      <c r="J169" s="153">
        <f>IF(H169=0,"na",(I169/($H$169+$H$170+$H$171)))</f>
        <v>10</v>
      </c>
      <c r="K169" s="32"/>
      <c r="L169" s="32"/>
      <c r="M169" s="32"/>
      <c r="N169" s="32"/>
      <c r="O169" s="32"/>
      <c r="P169" s="32"/>
      <c r="Q169" s="32"/>
      <c r="R169" s="32"/>
      <c r="S169" s="32"/>
      <c r="T169" s="32"/>
      <c r="U169" s="32"/>
      <c r="V169" s="32"/>
      <c r="W169" s="32"/>
      <c r="X169" s="32"/>
      <c r="Y169" s="32"/>
      <c r="Z169" s="32"/>
      <c r="AA169" s="32"/>
      <c r="AB169" s="32"/>
      <c r="AC169" s="32"/>
      <c r="AD169" s="32"/>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4"/>
    </row>
    <row r="170" spans="1:105" s="35" customFormat="1" ht="30.75" thickBot="1">
      <c r="A170" s="88" t="s">
        <v>302</v>
      </c>
      <c r="B170" s="80" t="s">
        <v>303</v>
      </c>
      <c r="C170" s="148"/>
      <c r="D170" s="193" t="str">
        <f t="shared" si="30"/>
        <v>ND</v>
      </c>
      <c r="E170" s="152">
        <f t="shared" si="29"/>
        <v>10</v>
      </c>
      <c r="F170" s="151" t="s">
        <v>23</v>
      </c>
      <c r="G170" s="65" t="s">
        <v>41</v>
      </c>
      <c r="H170" s="65">
        <f>COUNTIF($F$168:$F$177,"Tático")</f>
        <v>0</v>
      </c>
      <c r="I170" s="149">
        <f>IF(VLOOKUP($H$172,$Q$3:$X$9,8,FALSE)&lt;&gt;100,"Erro escala peso",VLOOKUP($H$172,$Q$3:$X$9,6,FALSE))</f>
        <v>0</v>
      </c>
      <c r="J170" s="153" t="str">
        <f t="shared" ref="J170:J171" si="31">IF(H170=0,"na",(I170/($H$169+$H$170+$H$171)))</f>
        <v>na</v>
      </c>
      <c r="K170" s="32"/>
      <c r="L170" s="32"/>
      <c r="M170" s="32"/>
      <c r="N170" s="32"/>
      <c r="O170" s="32"/>
      <c r="P170" s="32"/>
      <c r="Q170" s="32"/>
      <c r="R170" s="32"/>
      <c r="S170" s="32"/>
      <c r="T170" s="32"/>
      <c r="U170" s="32"/>
      <c r="V170" s="32"/>
      <c r="W170" s="32"/>
      <c r="X170" s="32"/>
      <c r="Y170" s="32"/>
      <c r="Z170" s="32"/>
      <c r="AA170" s="32"/>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4"/>
    </row>
    <row r="171" spans="1:105" s="35" customFormat="1" ht="30.75" thickBot="1">
      <c r="A171" s="88" t="s">
        <v>304</v>
      </c>
      <c r="B171" s="80" t="s">
        <v>305</v>
      </c>
      <c r="C171" s="148"/>
      <c r="D171" s="193" t="str">
        <f t="shared" si="30"/>
        <v>ND</v>
      </c>
      <c r="E171" s="152">
        <f t="shared" si="29"/>
        <v>10</v>
      </c>
      <c r="F171" s="151" t="s">
        <v>23</v>
      </c>
      <c r="G171" s="65" t="s">
        <v>44</v>
      </c>
      <c r="H171" s="65">
        <f>COUNTIF($F$168:$F$177,"Operacional")</f>
        <v>0</v>
      </c>
      <c r="I171" s="149">
        <f>IF(VLOOKUP($H$172,$Q$3:$X$9,8,FALSE)&lt;&gt;100,"Erro escala peso",VLOOKUP($H$172,$Q$3:$X$9,7,FALSE))</f>
        <v>0</v>
      </c>
      <c r="J171" s="153" t="str">
        <f t="shared" si="31"/>
        <v>na</v>
      </c>
      <c r="K171" s="32"/>
      <c r="L171" s="32"/>
      <c r="M171" s="36"/>
      <c r="N171" s="32"/>
      <c r="O171" s="32"/>
      <c r="P171" s="32"/>
      <c r="Q171" s="32"/>
      <c r="R171" s="32"/>
      <c r="S171" s="32"/>
      <c r="T171" s="32"/>
      <c r="U171" s="32"/>
      <c r="V171" s="32"/>
      <c r="W171" s="32"/>
      <c r="X171" s="32"/>
      <c r="Y171" s="32"/>
      <c r="Z171" s="32"/>
      <c r="AA171" s="32"/>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4"/>
    </row>
    <row r="172" spans="1:105" s="35" customFormat="1" ht="60.75" customHeight="1" thickBot="1">
      <c r="A172" s="88" t="s">
        <v>306</v>
      </c>
      <c r="B172" s="80" t="s">
        <v>307</v>
      </c>
      <c r="C172" s="148"/>
      <c r="D172" s="193" t="str">
        <f t="shared" si="30"/>
        <v>ND</v>
      </c>
      <c r="E172" s="152">
        <f t="shared" si="29"/>
        <v>10</v>
      </c>
      <c r="F172" s="151" t="s">
        <v>23</v>
      </c>
      <c r="G172" s="71" t="s">
        <v>47</v>
      </c>
      <c r="H172" s="71" t="str">
        <f>"R"&amp;IF(H169=0,0,H169/H169)&amp;IF(H170=0,0,H170/H170)&amp;IF(H171=0,0,H171/H171)</f>
        <v>R100</v>
      </c>
      <c r="I172" s="32"/>
      <c r="J172" s="32"/>
      <c r="K172" s="32"/>
      <c r="L172" s="32"/>
      <c r="M172" s="32"/>
      <c r="N172" s="32"/>
      <c r="O172" s="32"/>
      <c r="P172" s="32"/>
      <c r="Q172" s="32"/>
      <c r="R172" s="32"/>
      <c r="S172" s="32"/>
      <c r="T172" s="32"/>
      <c r="U172" s="32"/>
      <c r="V172" s="32"/>
      <c r="W172" s="32"/>
      <c r="X172" s="32"/>
      <c r="Y172" s="32"/>
      <c r="Z172" s="32"/>
      <c r="AA172" s="32"/>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4"/>
    </row>
    <row r="173" spans="1:105" s="35" customFormat="1" ht="57" customHeight="1" thickBot="1">
      <c r="A173" s="88" t="s">
        <v>308</v>
      </c>
      <c r="B173" s="80" t="s">
        <v>309</v>
      </c>
      <c r="C173" s="148"/>
      <c r="D173" s="193" t="str">
        <f t="shared" si="30"/>
        <v>ND</v>
      </c>
      <c r="E173" s="152">
        <f t="shared" si="29"/>
        <v>10</v>
      </c>
      <c r="F173" s="151" t="s">
        <v>23</v>
      </c>
      <c r="G173" s="32"/>
      <c r="H173" s="32"/>
      <c r="I173" s="32"/>
      <c r="J173" s="32"/>
      <c r="K173" s="32"/>
      <c r="L173" s="32"/>
      <c r="M173" s="36"/>
      <c r="N173" s="32"/>
      <c r="O173" s="32"/>
      <c r="P173" s="32"/>
      <c r="Q173" s="32"/>
      <c r="R173" s="32"/>
      <c r="S173" s="32"/>
      <c r="T173" s="32"/>
      <c r="U173" s="32"/>
      <c r="V173" s="32"/>
      <c r="W173" s="32"/>
      <c r="X173" s="32"/>
      <c r="Y173" s="32"/>
      <c r="Z173" s="32"/>
      <c r="AA173" s="32"/>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4"/>
    </row>
    <row r="174" spans="1:105" s="35" customFormat="1" ht="45.75" thickBot="1">
      <c r="A174" s="88" t="s">
        <v>310</v>
      </c>
      <c r="B174" s="90" t="s">
        <v>311</v>
      </c>
      <c r="C174" s="148"/>
      <c r="D174" s="193" t="str">
        <f t="shared" si="30"/>
        <v>ND</v>
      </c>
      <c r="E174" s="152">
        <f t="shared" si="29"/>
        <v>10</v>
      </c>
      <c r="F174" s="151" t="s">
        <v>23</v>
      </c>
      <c r="G174" s="32"/>
      <c r="H174" s="32"/>
      <c r="I174" s="32"/>
      <c r="J174" s="32"/>
      <c r="K174" s="32"/>
      <c r="L174" s="32"/>
      <c r="M174" s="36"/>
      <c r="N174" s="32"/>
      <c r="O174" s="32"/>
      <c r="P174" s="32"/>
      <c r="Q174" s="32"/>
      <c r="R174" s="32"/>
      <c r="S174" s="32"/>
      <c r="T174" s="32"/>
      <c r="U174" s="32"/>
      <c r="V174" s="32"/>
      <c r="W174" s="32"/>
      <c r="X174" s="32"/>
      <c r="Y174" s="32"/>
      <c r="Z174" s="32"/>
      <c r="AA174" s="32"/>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4"/>
    </row>
    <row r="175" spans="1:105" s="35" customFormat="1" ht="30.75" thickBot="1">
      <c r="A175" s="88" t="s">
        <v>312</v>
      </c>
      <c r="B175" s="80" t="s">
        <v>313</v>
      </c>
      <c r="C175" s="148"/>
      <c r="D175" s="193" t="str">
        <f t="shared" si="30"/>
        <v>ND</v>
      </c>
      <c r="E175" s="152">
        <f t="shared" si="29"/>
        <v>10</v>
      </c>
      <c r="F175" s="151" t="s">
        <v>23</v>
      </c>
      <c r="G175" s="32"/>
      <c r="H175" s="32"/>
      <c r="I175" s="32"/>
      <c r="J175" s="32"/>
      <c r="K175" s="32"/>
      <c r="L175" s="32"/>
      <c r="M175" s="36"/>
      <c r="N175" s="32"/>
      <c r="O175" s="32"/>
      <c r="P175" s="32"/>
      <c r="Q175" s="32"/>
      <c r="R175" s="32"/>
      <c r="S175" s="32"/>
      <c r="T175" s="32"/>
      <c r="U175" s="32"/>
      <c r="V175" s="32"/>
      <c r="W175" s="32"/>
      <c r="X175" s="32"/>
      <c r="Y175" s="32"/>
      <c r="Z175" s="32"/>
      <c r="AA175" s="32"/>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4"/>
    </row>
    <row r="176" spans="1:105" s="35" customFormat="1" ht="30.75" thickBot="1">
      <c r="A176" s="88" t="s">
        <v>314</v>
      </c>
      <c r="B176" s="90" t="s">
        <v>315</v>
      </c>
      <c r="C176" s="148"/>
      <c r="D176" s="193" t="str">
        <f t="shared" si="30"/>
        <v>ND</v>
      </c>
      <c r="E176" s="152">
        <f t="shared" si="29"/>
        <v>10</v>
      </c>
      <c r="F176" s="151" t="s">
        <v>23</v>
      </c>
      <c r="G176" s="32"/>
      <c r="H176" s="32"/>
      <c r="I176" s="32"/>
      <c r="J176" s="32"/>
      <c r="K176" s="32"/>
      <c r="L176" s="32"/>
      <c r="M176" s="36"/>
      <c r="N176" s="32"/>
      <c r="O176" s="32"/>
      <c r="P176" s="32"/>
      <c r="Q176" s="32"/>
      <c r="R176" s="32"/>
      <c r="S176" s="32"/>
      <c r="T176" s="32"/>
      <c r="U176" s="32"/>
      <c r="V176" s="32"/>
      <c r="W176" s="32"/>
      <c r="X176" s="32"/>
      <c r="Y176" s="32"/>
      <c r="Z176" s="32"/>
      <c r="AA176" s="32"/>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4"/>
    </row>
    <row r="177" spans="1:105" s="35" customFormat="1" ht="30.75" thickBot="1">
      <c r="A177" s="88" t="s">
        <v>316</v>
      </c>
      <c r="B177" s="80" t="s">
        <v>317</v>
      </c>
      <c r="C177" s="148"/>
      <c r="D177" s="193" t="str">
        <f t="shared" si="30"/>
        <v>ND</v>
      </c>
      <c r="E177" s="152">
        <f t="shared" si="29"/>
        <v>10</v>
      </c>
      <c r="F177" s="151" t="s">
        <v>23</v>
      </c>
      <c r="G177" s="32"/>
      <c r="H177" s="32"/>
      <c r="I177" s="32"/>
      <c r="J177" s="32"/>
      <c r="K177" s="32"/>
      <c r="L177" s="32"/>
      <c r="M177" s="36"/>
      <c r="N177" s="36"/>
      <c r="O177" s="36"/>
      <c r="P177" s="36"/>
      <c r="Q177" s="36"/>
      <c r="R177" s="32"/>
      <c r="S177" s="32"/>
      <c r="T177" s="32"/>
      <c r="U177" s="32"/>
      <c r="V177" s="32"/>
      <c r="W177" s="32"/>
      <c r="X177" s="32"/>
      <c r="Y177" s="32"/>
      <c r="Z177" s="32"/>
      <c r="AA177" s="32"/>
      <c r="AB177" s="32"/>
      <c r="AC177" s="32"/>
      <c r="AD177" s="32"/>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4"/>
    </row>
    <row r="178" spans="1:105" s="35" customFormat="1" ht="16.5" thickBot="1">
      <c r="A178" s="108"/>
      <c r="B178" s="109" t="s">
        <v>318</v>
      </c>
      <c r="C178" s="45">
        <f>SUMPRODUCT(E168:E177,D168:D177)/E178</f>
        <v>0</v>
      </c>
      <c r="D178" s="46"/>
      <c r="E178" s="175">
        <f>SUM(E168:E177)</f>
        <v>100</v>
      </c>
      <c r="F178" s="60"/>
      <c r="G178" s="32"/>
      <c r="H178" s="32"/>
      <c r="I178" s="32"/>
      <c r="J178" s="32"/>
      <c r="K178" s="32"/>
      <c r="L178" s="32"/>
      <c r="M178" s="36"/>
      <c r="N178" s="32"/>
      <c r="O178" s="32"/>
      <c r="P178" s="32"/>
      <c r="Q178" s="32"/>
      <c r="R178" s="32"/>
      <c r="S178" s="32"/>
      <c r="T178" s="32"/>
      <c r="U178" s="32"/>
      <c r="V178" s="32"/>
      <c r="W178" s="32"/>
      <c r="X178" s="32"/>
      <c r="Y178" s="32"/>
      <c r="Z178" s="32"/>
      <c r="AA178" s="32"/>
      <c r="AB178" s="32"/>
      <c r="AC178" s="32"/>
      <c r="AD178" s="32"/>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4"/>
    </row>
    <row r="179" spans="1:105" s="35" customFormat="1" ht="19.5" customHeight="1" thickBot="1">
      <c r="A179" s="110"/>
      <c r="B179" s="111"/>
      <c r="C179" s="112"/>
      <c r="D179" s="195"/>
      <c r="E179" s="176"/>
      <c r="F179" s="60"/>
      <c r="G179" s="32"/>
      <c r="H179" s="32"/>
      <c r="I179" s="32"/>
      <c r="J179" s="32"/>
      <c r="K179" s="32"/>
      <c r="L179" s="32"/>
      <c r="M179" s="36"/>
      <c r="N179" s="36"/>
      <c r="O179" s="36"/>
      <c r="P179" s="36"/>
      <c r="Q179" s="36"/>
      <c r="R179" s="32"/>
      <c r="S179" s="32"/>
      <c r="T179" s="32"/>
      <c r="U179" s="32"/>
      <c r="V179" s="32"/>
      <c r="W179" s="32"/>
      <c r="X179" s="32"/>
      <c r="Y179" s="32"/>
      <c r="Z179" s="32"/>
      <c r="AA179" s="32"/>
      <c r="AB179" s="32"/>
      <c r="AC179" s="32"/>
      <c r="AD179" s="32"/>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4"/>
    </row>
    <row r="180" spans="1:105" s="35" customFormat="1" thickBot="1">
      <c r="A180" s="113" t="s">
        <v>319</v>
      </c>
      <c r="B180" s="114" t="s">
        <v>320</v>
      </c>
      <c r="C180" s="115"/>
      <c r="D180" s="196" t="s">
        <v>29</v>
      </c>
      <c r="E180" s="177" t="s">
        <v>30</v>
      </c>
      <c r="F180" s="150" t="s">
        <v>23</v>
      </c>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4"/>
    </row>
    <row r="181" spans="1:105" s="35" customFormat="1" ht="33" customHeight="1" thickBot="1">
      <c r="A181" s="88" t="s">
        <v>321</v>
      </c>
      <c r="B181" s="80" t="s">
        <v>322</v>
      </c>
      <c r="C181" s="148"/>
      <c r="D181" s="193" t="str">
        <f>IF(C181="","ND",VLOOKUP(C181,$M$2:$N$5,2,FALSE))</f>
        <v>ND</v>
      </c>
      <c r="E181" s="152">
        <f t="shared" ref="E181:E188" si="32">IF(F181=$G$182,$J$182,IF(F181=$G$183,$J$183,$J$184))</f>
        <v>12.5</v>
      </c>
      <c r="F181" s="151" t="s">
        <v>23</v>
      </c>
      <c r="G181" s="69" t="s">
        <v>31</v>
      </c>
      <c r="H181" s="69" t="s">
        <v>32</v>
      </c>
      <c r="I181" s="69" t="s">
        <v>33</v>
      </c>
      <c r="J181" s="69" t="s">
        <v>34</v>
      </c>
      <c r="K181" s="32"/>
      <c r="L181" s="32"/>
      <c r="M181" s="38"/>
      <c r="N181" s="36"/>
      <c r="O181" s="36"/>
      <c r="P181" s="36"/>
      <c r="Q181" s="36"/>
      <c r="R181" s="32"/>
      <c r="S181" s="32"/>
      <c r="T181" s="32"/>
      <c r="U181" s="32"/>
      <c r="V181" s="32"/>
      <c r="W181" s="32"/>
      <c r="X181" s="32"/>
      <c r="Y181" s="32"/>
      <c r="Z181" s="32"/>
      <c r="AA181" s="32"/>
      <c r="AB181" s="32"/>
      <c r="AC181" s="32"/>
      <c r="AD181" s="32"/>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4"/>
    </row>
    <row r="182" spans="1:105" s="35" customFormat="1" ht="30.75" customHeight="1" thickBot="1">
      <c r="A182" s="88" t="s">
        <v>323</v>
      </c>
      <c r="B182" s="80" t="s">
        <v>324</v>
      </c>
      <c r="C182" s="148"/>
      <c r="D182" s="193" t="str">
        <f t="shared" ref="D182:D188" si="33">IF(C182="","ND",VLOOKUP(C182,$M$2:$N$5,2,FALSE))</f>
        <v>ND</v>
      </c>
      <c r="E182" s="152">
        <f t="shared" si="32"/>
        <v>12.5</v>
      </c>
      <c r="F182" s="151" t="s">
        <v>23</v>
      </c>
      <c r="G182" s="65" t="s">
        <v>23</v>
      </c>
      <c r="H182" s="65">
        <f>COUNTIF($F$181:$F$188,"Estratégico")</f>
        <v>8</v>
      </c>
      <c r="I182" s="149">
        <f>IF(VLOOKUP($H$185,$Q$3:$X$9,8,FALSE)&lt;&gt;100,"Erro escala peso",VLOOKUP($H$185,$Q$3:$X$9,5,FALSE))</f>
        <v>100</v>
      </c>
      <c r="J182" s="153">
        <f>IF(H182=0,"na",(I182/($H$182+$H$183+$H$184)))</f>
        <v>12.5</v>
      </c>
      <c r="K182" s="36"/>
      <c r="L182" s="36"/>
      <c r="M182" s="32"/>
      <c r="N182" s="36"/>
      <c r="O182" s="36"/>
      <c r="P182" s="36"/>
      <c r="Q182" s="36"/>
      <c r="R182" s="36"/>
      <c r="S182" s="36"/>
      <c r="T182" s="36"/>
      <c r="U182" s="36"/>
      <c r="V182" s="36"/>
      <c r="W182" s="36"/>
      <c r="X182" s="36"/>
      <c r="Y182" s="36"/>
      <c r="Z182" s="36"/>
      <c r="AA182" s="36"/>
      <c r="AB182" s="36"/>
      <c r="AC182" s="36"/>
      <c r="AD182" s="36"/>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4"/>
    </row>
    <row r="183" spans="1:105" s="35" customFormat="1" ht="29.25" customHeight="1" thickBot="1">
      <c r="A183" s="88" t="s">
        <v>325</v>
      </c>
      <c r="B183" s="80" t="s">
        <v>326</v>
      </c>
      <c r="C183" s="148"/>
      <c r="D183" s="193" t="str">
        <f t="shared" si="33"/>
        <v>ND</v>
      </c>
      <c r="E183" s="152">
        <f t="shared" si="32"/>
        <v>12.5</v>
      </c>
      <c r="F183" s="151" t="s">
        <v>23</v>
      </c>
      <c r="G183" s="65" t="s">
        <v>41</v>
      </c>
      <c r="H183" s="65">
        <f>COUNTIF($F$181:$F$188,"Tático")</f>
        <v>0</v>
      </c>
      <c r="I183" s="149">
        <f>IF(VLOOKUP($H$185,$Q$3:$X$9,8,FALSE)&lt;&gt;100,"Erro escala peso",VLOOKUP($H$185,$Q$3:$X$9,6,FALSE))</f>
        <v>0</v>
      </c>
      <c r="J183" s="153" t="str">
        <f t="shared" ref="J183:J184" si="34">IF(H183=0,"na",(I183/($H$182+$H$183+$H$184)))</f>
        <v>na</v>
      </c>
      <c r="K183" s="36"/>
      <c r="L183" s="36"/>
      <c r="M183" s="36"/>
      <c r="N183" s="36"/>
      <c r="O183" s="36"/>
      <c r="P183" s="36"/>
      <c r="Q183" s="36"/>
      <c r="R183" s="36"/>
      <c r="S183" s="36"/>
      <c r="T183" s="36"/>
      <c r="U183" s="36"/>
      <c r="V183" s="36"/>
      <c r="W183" s="36"/>
      <c r="X183" s="36"/>
      <c r="Y183" s="36"/>
      <c r="Z183" s="36"/>
      <c r="AA183" s="36"/>
      <c r="AB183" s="36"/>
      <c r="AC183" s="36"/>
      <c r="AD183" s="36"/>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4"/>
    </row>
    <row r="184" spans="1:105" s="35" customFormat="1" ht="33" customHeight="1" thickBot="1">
      <c r="A184" s="88" t="s">
        <v>327</v>
      </c>
      <c r="B184" s="90" t="s">
        <v>328</v>
      </c>
      <c r="C184" s="148"/>
      <c r="D184" s="193" t="str">
        <f t="shared" si="33"/>
        <v>ND</v>
      </c>
      <c r="E184" s="152">
        <f t="shared" si="32"/>
        <v>12.5</v>
      </c>
      <c r="F184" s="151" t="s">
        <v>23</v>
      </c>
      <c r="G184" s="65" t="s">
        <v>44</v>
      </c>
      <c r="H184" s="65">
        <f>COUNTIF($F$181:$F$188,"Operacional")</f>
        <v>0</v>
      </c>
      <c r="I184" s="149">
        <f>IF(VLOOKUP($H$185,$Q$3:$X$9,8,FALSE)&lt;&gt;100,"Erro escala peso",VLOOKUP($H$185,$Q$3:$X$9,7,FALSE))</f>
        <v>0</v>
      </c>
      <c r="J184" s="153" t="str">
        <f t="shared" si="34"/>
        <v>na</v>
      </c>
      <c r="K184" s="36"/>
      <c r="L184" s="36"/>
      <c r="M184" s="36"/>
      <c r="N184" s="36"/>
      <c r="O184" s="36"/>
      <c r="P184" s="36"/>
      <c r="Q184" s="36"/>
      <c r="R184" s="36"/>
      <c r="S184" s="36"/>
      <c r="T184" s="36"/>
      <c r="U184" s="36"/>
      <c r="V184" s="36"/>
      <c r="W184" s="36"/>
      <c r="X184" s="36"/>
      <c r="Y184" s="36"/>
      <c r="Z184" s="36"/>
      <c r="AA184" s="36"/>
      <c r="AB184" s="36"/>
      <c r="AC184" s="36"/>
      <c r="AD184" s="36"/>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4"/>
    </row>
    <row r="185" spans="1:105" s="35" customFormat="1" ht="31.5" customHeight="1" thickBot="1">
      <c r="A185" s="88" t="s">
        <v>329</v>
      </c>
      <c r="B185" s="80" t="s">
        <v>330</v>
      </c>
      <c r="C185" s="148"/>
      <c r="D185" s="193" t="str">
        <f t="shared" si="33"/>
        <v>ND</v>
      </c>
      <c r="E185" s="152">
        <f t="shared" si="32"/>
        <v>12.5</v>
      </c>
      <c r="F185" s="151" t="s">
        <v>23</v>
      </c>
      <c r="G185" s="71" t="s">
        <v>47</v>
      </c>
      <c r="H185" s="71" t="str">
        <f>"R"&amp;IF(H182=0,0,H182/H182)&amp;IF(H183=0,0,H183/H183)&amp;IF(H184=0,0,H184/H184)</f>
        <v>R100</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4"/>
    </row>
    <row r="186" spans="1:105" s="35" customFormat="1" ht="46.5" customHeight="1" thickBot="1">
      <c r="A186" s="88" t="s">
        <v>331</v>
      </c>
      <c r="B186" s="90" t="s">
        <v>332</v>
      </c>
      <c r="C186" s="148"/>
      <c r="D186" s="193" t="str">
        <f t="shared" si="33"/>
        <v>ND</v>
      </c>
      <c r="E186" s="152">
        <f t="shared" si="32"/>
        <v>12.5</v>
      </c>
      <c r="F186" s="151" t="s">
        <v>23</v>
      </c>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4"/>
    </row>
    <row r="187" spans="1:105" s="35" customFormat="1" ht="30" customHeight="1" thickBot="1">
      <c r="A187" s="88" t="s">
        <v>333</v>
      </c>
      <c r="B187" s="90" t="s">
        <v>334</v>
      </c>
      <c r="C187" s="148"/>
      <c r="D187" s="193" t="str">
        <f t="shared" si="33"/>
        <v>ND</v>
      </c>
      <c r="E187" s="152">
        <f t="shared" si="32"/>
        <v>12.5</v>
      </c>
      <c r="F187" s="151" t="s">
        <v>23</v>
      </c>
      <c r="G187" s="36"/>
      <c r="H187" s="36"/>
      <c r="I187" s="36"/>
      <c r="J187" s="36"/>
      <c r="K187" s="36"/>
      <c r="L187" s="36"/>
      <c r="M187" s="36"/>
      <c r="N187" s="38"/>
      <c r="O187" s="38"/>
      <c r="P187" s="38"/>
      <c r="Q187" s="38"/>
      <c r="R187" s="36"/>
      <c r="S187" s="36"/>
      <c r="T187" s="36"/>
      <c r="U187" s="36"/>
      <c r="V187" s="36"/>
      <c r="W187" s="36"/>
      <c r="X187" s="36"/>
      <c r="Y187" s="36"/>
      <c r="Z187" s="36"/>
      <c r="AA187" s="36"/>
      <c r="AB187" s="36"/>
      <c r="AC187" s="36"/>
      <c r="AD187" s="36"/>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4"/>
    </row>
    <row r="188" spans="1:105" s="35" customFormat="1" ht="63" customHeight="1" thickBot="1">
      <c r="A188" s="88" t="s">
        <v>335</v>
      </c>
      <c r="B188" s="80" t="s">
        <v>336</v>
      </c>
      <c r="C188" s="148"/>
      <c r="D188" s="193" t="str">
        <f t="shared" si="33"/>
        <v>ND</v>
      </c>
      <c r="E188" s="152">
        <f t="shared" si="32"/>
        <v>12.5</v>
      </c>
      <c r="F188" s="151" t="s">
        <v>23</v>
      </c>
      <c r="G188" s="36"/>
      <c r="H188" s="36"/>
      <c r="I188" s="36"/>
      <c r="J188" s="36"/>
      <c r="K188" s="36"/>
      <c r="L188" s="36"/>
      <c r="M188" s="36"/>
      <c r="N188" s="32"/>
      <c r="O188" s="32"/>
      <c r="P188" s="32"/>
      <c r="Q188" s="32"/>
      <c r="R188" s="36"/>
      <c r="S188" s="36"/>
      <c r="T188" s="36"/>
      <c r="U188" s="36"/>
      <c r="V188" s="36"/>
      <c r="W188" s="36"/>
      <c r="X188" s="36"/>
      <c r="Y188" s="36"/>
      <c r="Z188" s="36"/>
      <c r="AA188" s="36"/>
      <c r="AB188" s="36"/>
      <c r="AC188" s="36"/>
      <c r="AD188" s="36"/>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4"/>
    </row>
    <row r="189" spans="1:105" s="35" customFormat="1" ht="16.5" thickBot="1">
      <c r="A189" s="85"/>
      <c r="B189" s="87" t="s">
        <v>337</v>
      </c>
      <c r="C189" s="13">
        <f>SUMPRODUCT(E181:E188,D181:D188)/E189</f>
        <v>0</v>
      </c>
      <c r="D189" s="39"/>
      <c r="E189" s="178">
        <f>SUM(E181:E188)</f>
        <v>100</v>
      </c>
      <c r="F189" s="60"/>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4"/>
    </row>
    <row r="190" spans="1:105" s="35" customFormat="1" ht="16.5" thickBot="1">
      <c r="A190" s="98"/>
      <c r="B190" s="99"/>
      <c r="C190" s="44"/>
      <c r="D190" s="100"/>
      <c r="E190" s="101"/>
      <c r="F190" s="60"/>
      <c r="G190" s="38"/>
      <c r="H190" s="38"/>
      <c r="I190" s="38"/>
      <c r="J190" s="38"/>
      <c r="K190" s="38"/>
      <c r="L190" s="38"/>
      <c r="M190" s="32"/>
      <c r="N190" s="36"/>
      <c r="O190" s="36"/>
      <c r="P190" s="36"/>
      <c r="Q190" s="36"/>
      <c r="R190" s="38"/>
      <c r="S190" s="38"/>
      <c r="T190" s="38"/>
      <c r="U190" s="38"/>
      <c r="V190" s="38"/>
      <c r="W190" s="38"/>
      <c r="X190" s="38"/>
      <c r="Y190" s="38"/>
      <c r="Z190" s="38"/>
      <c r="AA190" s="38"/>
      <c r="AB190" s="38"/>
      <c r="AC190" s="38"/>
      <c r="AD190" s="38"/>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4"/>
    </row>
    <row r="191" spans="1:105" s="35" customFormat="1" ht="16.5" thickBot="1">
      <c r="A191" s="98"/>
      <c r="B191" s="348" t="s">
        <v>338</v>
      </c>
      <c r="C191" s="349"/>
      <c r="D191" s="349"/>
      <c r="E191" s="103"/>
      <c r="F191" s="147" t="str">
        <f>F166</f>
        <v>Estratégico</v>
      </c>
      <c r="G191" s="32"/>
      <c r="H191" s="32"/>
      <c r="I191" s="32"/>
      <c r="J191" s="32"/>
      <c r="K191" s="32"/>
      <c r="L191" s="32"/>
      <c r="M191" s="32"/>
      <c r="N191" s="36"/>
      <c r="O191" s="36"/>
      <c r="P191" s="36"/>
      <c r="Q191" s="36"/>
      <c r="R191" s="32"/>
      <c r="S191" s="32"/>
      <c r="T191" s="32"/>
      <c r="U191" s="32"/>
      <c r="V191" s="32"/>
      <c r="W191" s="32"/>
      <c r="X191" s="32"/>
      <c r="Y191" s="32"/>
      <c r="Z191" s="32"/>
      <c r="AA191" s="32"/>
      <c r="AB191" s="32"/>
      <c r="AC191" s="32"/>
      <c r="AD191" s="32"/>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4"/>
    </row>
    <row r="192" spans="1:105" s="35" customFormat="1" ht="16.5" thickBot="1">
      <c r="A192" s="98"/>
      <c r="B192" s="91" t="s">
        <v>339</v>
      </c>
      <c r="C192" s="91" t="s">
        <v>134</v>
      </c>
      <c r="D192" s="197" t="s">
        <v>30</v>
      </c>
      <c r="E192" s="103"/>
      <c r="F192" s="64"/>
      <c r="G192" s="69" t="s">
        <v>31</v>
      </c>
      <c r="H192" s="69" t="s">
        <v>32</v>
      </c>
      <c r="I192" s="69" t="s">
        <v>33</v>
      </c>
      <c r="J192" s="69" t="s">
        <v>34</v>
      </c>
      <c r="K192" s="36"/>
      <c r="L192" s="36"/>
      <c r="M192" s="32"/>
      <c r="N192" s="36"/>
      <c r="O192" s="36"/>
      <c r="P192" s="36"/>
      <c r="Q192" s="36"/>
      <c r="R192" s="36"/>
      <c r="S192" s="36"/>
      <c r="T192" s="36"/>
      <c r="U192" s="36"/>
      <c r="V192" s="36"/>
      <c r="W192" s="36"/>
      <c r="X192" s="36"/>
      <c r="Y192" s="36"/>
      <c r="Z192" s="36"/>
      <c r="AA192" s="36"/>
      <c r="AB192" s="36"/>
      <c r="AC192" s="36"/>
      <c r="AD192" s="36"/>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4"/>
    </row>
    <row r="193" spans="1:105" s="35" customFormat="1" ht="16.5" thickBot="1">
      <c r="A193" s="98"/>
      <c r="B193" s="93" t="s">
        <v>296</v>
      </c>
      <c r="C193" s="41">
        <f>C178</f>
        <v>0</v>
      </c>
      <c r="D193" s="157">
        <f>IF(F193=$G$193,$J$193,IF(F193=$G$194,$J$194,$J$195))</f>
        <v>50</v>
      </c>
      <c r="E193" s="103"/>
      <c r="F193" s="78" t="str">
        <f>F167</f>
        <v>Estratégico</v>
      </c>
      <c r="G193" s="65" t="s">
        <v>23</v>
      </c>
      <c r="H193" s="65">
        <f>COUNTIF($F$193:$F$194,"Estratégico")</f>
        <v>2</v>
      </c>
      <c r="I193" s="149">
        <f>IF(VLOOKUP($H$196,$Q$3:$X$9,8,FALSE)&lt;&gt;100,"Erro escala peso",VLOOKUP($H$196,$Q$3:$X$9,5,FALSE))</f>
        <v>100</v>
      </c>
      <c r="J193" s="153">
        <f>IF(H193=0,"na",(I193/($H$193+$H$194+$H$195)))</f>
        <v>50</v>
      </c>
      <c r="K193" s="36"/>
      <c r="L193" s="36"/>
      <c r="M193" s="32"/>
      <c r="N193" s="36"/>
      <c r="O193" s="36"/>
      <c r="P193" s="36"/>
      <c r="Q193" s="36"/>
      <c r="R193" s="36"/>
      <c r="S193" s="36"/>
      <c r="T193" s="36"/>
      <c r="U193" s="36"/>
      <c r="V193" s="36"/>
      <c r="W193" s="36"/>
      <c r="X193" s="36"/>
      <c r="Y193" s="36"/>
      <c r="Z193" s="36"/>
      <c r="AA193" s="36"/>
      <c r="AB193" s="36"/>
      <c r="AC193" s="36"/>
      <c r="AD193" s="36"/>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4"/>
    </row>
    <row r="194" spans="1:105" s="35" customFormat="1" ht="16.5" thickBot="1">
      <c r="A194" s="98"/>
      <c r="B194" s="93" t="s">
        <v>319</v>
      </c>
      <c r="C194" s="41">
        <f>C189</f>
        <v>0</v>
      </c>
      <c r="D194" s="157">
        <f>IF(F194=$G$193,$J$193,IF(F194=$G$194,$J$194,$J$195))</f>
        <v>50</v>
      </c>
      <c r="E194" s="103"/>
      <c r="F194" s="78" t="str">
        <f>F180</f>
        <v>Estratégico</v>
      </c>
      <c r="G194" s="65" t="s">
        <v>41</v>
      </c>
      <c r="H194" s="65">
        <f>COUNTIF($F$193:$F$194,"Tático")</f>
        <v>0</v>
      </c>
      <c r="I194" s="149">
        <f>IF(VLOOKUP($H$196,$Q$3:$X$9,8,FALSE)&lt;&gt;100,"Erro escala peso",VLOOKUP($H$196,$Q$3:$X$9,6,FALSE))</f>
        <v>0</v>
      </c>
      <c r="J194" s="153" t="str">
        <f t="shared" ref="J194:J195" si="35">IF(H194=0,"na",(I194/($H$193+$H$194+$H$195)))</f>
        <v>na</v>
      </c>
      <c r="K194" s="36"/>
      <c r="L194" s="36"/>
      <c r="M194" s="32"/>
      <c r="N194" s="36"/>
      <c r="O194" s="36"/>
      <c r="P194" s="36"/>
      <c r="Q194" s="36"/>
      <c r="R194" s="36"/>
      <c r="S194" s="36"/>
      <c r="T194" s="36"/>
      <c r="U194" s="36"/>
      <c r="V194" s="36"/>
      <c r="W194" s="36"/>
      <c r="X194" s="36"/>
      <c r="Y194" s="36"/>
      <c r="Z194" s="36"/>
      <c r="AA194" s="36"/>
      <c r="AB194" s="36"/>
      <c r="AC194" s="36"/>
      <c r="AD194" s="36"/>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4"/>
    </row>
    <row r="195" spans="1:105" s="35" customFormat="1" ht="16.5" thickBot="1">
      <c r="A195" s="98"/>
      <c r="B195" s="94" t="s">
        <v>135</v>
      </c>
      <c r="C195" s="322">
        <f>SUMPRODUCT(C193:C194,D193:D194)/SUM(D193:D194)</f>
        <v>0</v>
      </c>
      <c r="D195" s="323"/>
      <c r="E195" s="103"/>
      <c r="F195" s="60"/>
      <c r="G195" s="65" t="s">
        <v>44</v>
      </c>
      <c r="H195" s="65">
        <f>COUNTIF($F$193:$F$194,"Operacional")</f>
        <v>0</v>
      </c>
      <c r="I195" s="149">
        <f>IF(VLOOKUP($H$196,$Q$3:$X$9,8,FALSE)&lt;&gt;100,"Erro escala peso",VLOOKUP($H$196,$Q$3:$X$9,7,FALSE))</f>
        <v>0</v>
      </c>
      <c r="J195" s="153" t="str">
        <f t="shared" si="35"/>
        <v>na</v>
      </c>
      <c r="K195" s="36"/>
      <c r="L195" s="36"/>
      <c r="M195" s="32"/>
      <c r="N195" s="36"/>
      <c r="O195" s="36"/>
      <c r="P195" s="36"/>
      <c r="Q195" s="36"/>
      <c r="R195" s="36"/>
      <c r="S195" s="36"/>
      <c r="T195" s="36"/>
      <c r="U195" s="36"/>
      <c r="V195" s="36"/>
      <c r="W195" s="36"/>
      <c r="X195" s="36"/>
      <c r="Y195" s="36"/>
      <c r="Z195" s="36"/>
      <c r="AA195" s="36"/>
      <c r="AB195" s="36"/>
      <c r="AC195" s="36"/>
      <c r="AD195" s="36"/>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4"/>
    </row>
    <row r="196" spans="1:105" s="35" customFormat="1" ht="16.5" thickBot="1">
      <c r="A196" s="98"/>
      <c r="B196" s="99"/>
      <c r="C196" s="44"/>
      <c r="D196" s="100"/>
      <c r="E196" s="106"/>
      <c r="F196" s="60"/>
      <c r="G196" s="71" t="s">
        <v>47</v>
      </c>
      <c r="H196" s="71" t="str">
        <f>"R"&amp;IF(H193=0,0,H193/H193)&amp;IF(H194=0,0,H194/H194)&amp;IF(H195=0,0,H195/H195)</f>
        <v>R100</v>
      </c>
      <c r="I196" s="36"/>
      <c r="J196" s="36"/>
      <c r="K196" s="36"/>
      <c r="L196" s="36"/>
      <c r="M196" s="32"/>
      <c r="N196" s="32"/>
      <c r="O196" s="32"/>
      <c r="P196" s="32"/>
      <c r="Q196" s="32"/>
      <c r="R196" s="36"/>
      <c r="S196" s="36"/>
      <c r="T196" s="36"/>
      <c r="U196" s="36"/>
      <c r="V196" s="36"/>
      <c r="W196" s="36"/>
      <c r="X196" s="36"/>
      <c r="Y196" s="36"/>
      <c r="Z196" s="36"/>
      <c r="AA196" s="36"/>
      <c r="AB196" s="36"/>
      <c r="AC196" s="36"/>
      <c r="AD196" s="36"/>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4"/>
    </row>
    <row r="197" spans="1:105" s="35" customFormat="1" ht="16.5" thickBot="1">
      <c r="A197" s="329" t="s">
        <v>340</v>
      </c>
      <c r="B197" s="329"/>
      <c r="C197" s="329"/>
      <c r="D197" s="329"/>
      <c r="E197" s="329"/>
      <c r="F197" s="150" t="s">
        <v>41</v>
      </c>
      <c r="G197" s="36"/>
      <c r="H197" s="36"/>
      <c r="I197" s="36"/>
      <c r="J197" s="36"/>
      <c r="K197" s="36"/>
      <c r="L197" s="36"/>
      <c r="M197" s="38"/>
      <c r="N197" s="32"/>
      <c r="O197" s="32"/>
      <c r="P197" s="32"/>
      <c r="Q197" s="32"/>
      <c r="R197" s="36"/>
      <c r="S197" s="36"/>
      <c r="T197" s="36"/>
      <c r="U197" s="36"/>
      <c r="V197" s="36"/>
      <c r="W197" s="36"/>
      <c r="X197" s="36"/>
      <c r="Y197" s="36"/>
      <c r="Z197" s="36"/>
      <c r="AA197" s="36"/>
      <c r="AB197" s="36"/>
      <c r="AC197" s="36"/>
      <c r="AD197" s="36"/>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4"/>
    </row>
    <row r="198" spans="1:105" s="35" customFormat="1" ht="16.5" thickBot="1">
      <c r="A198" s="75" t="s">
        <v>341</v>
      </c>
      <c r="B198" s="76" t="s">
        <v>342</v>
      </c>
      <c r="C198" s="77" t="s">
        <v>28</v>
      </c>
      <c r="D198" s="194" t="s">
        <v>29</v>
      </c>
      <c r="E198" s="173" t="s">
        <v>30</v>
      </c>
      <c r="F198" s="150" t="s">
        <v>23</v>
      </c>
      <c r="G198" s="36"/>
      <c r="H198" s="36"/>
      <c r="I198" s="36"/>
      <c r="J198" s="36"/>
      <c r="K198" s="36"/>
      <c r="L198" s="36"/>
      <c r="M198" s="38"/>
      <c r="N198" s="32"/>
      <c r="O198" s="32"/>
      <c r="P198" s="32"/>
      <c r="Q198" s="32"/>
      <c r="R198" s="36"/>
      <c r="S198" s="36"/>
      <c r="T198" s="36"/>
      <c r="U198" s="36"/>
      <c r="V198" s="36"/>
      <c r="W198" s="36"/>
      <c r="X198" s="36"/>
      <c r="Y198" s="36"/>
      <c r="Z198" s="36"/>
      <c r="AA198" s="36"/>
      <c r="AB198" s="36"/>
      <c r="AC198" s="36"/>
      <c r="AD198" s="36"/>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4"/>
    </row>
    <row r="199" spans="1:105" s="35" customFormat="1" ht="45.75" thickBot="1">
      <c r="A199" s="88" t="s">
        <v>343</v>
      </c>
      <c r="B199" s="89" t="s">
        <v>344</v>
      </c>
      <c r="C199" s="148"/>
      <c r="D199" s="193" t="str">
        <f>IF(C199="","ND",VLOOKUP(C199,$M$2:$N$5,2,FALSE))</f>
        <v>ND</v>
      </c>
      <c r="E199" s="152">
        <f>IF(F199=$G$200,$J$200,IF(F199=$G$201,$J$201,$J$202))</f>
        <v>12</v>
      </c>
      <c r="F199" s="151" t="s">
        <v>23</v>
      </c>
      <c r="G199" s="69" t="s">
        <v>31</v>
      </c>
      <c r="H199" s="69" t="s">
        <v>32</v>
      </c>
      <c r="I199" s="69" t="s">
        <v>33</v>
      </c>
      <c r="J199" s="69" t="s">
        <v>34</v>
      </c>
      <c r="K199" s="32"/>
      <c r="L199" s="32"/>
      <c r="M199" s="38"/>
      <c r="N199" s="32"/>
      <c r="O199" s="32"/>
      <c r="P199" s="32"/>
      <c r="Q199" s="32"/>
      <c r="R199" s="32"/>
      <c r="S199" s="32"/>
      <c r="T199" s="32"/>
      <c r="U199" s="32"/>
      <c r="V199" s="32"/>
      <c r="W199" s="32"/>
      <c r="X199" s="32"/>
      <c r="Y199" s="32"/>
      <c r="Z199" s="32"/>
      <c r="AA199" s="32"/>
      <c r="AB199" s="32"/>
      <c r="AC199" s="32"/>
      <c r="AD199" s="32"/>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4"/>
    </row>
    <row r="200" spans="1:105" s="35" customFormat="1" ht="30.75" thickBot="1">
      <c r="A200" s="88" t="s">
        <v>345</v>
      </c>
      <c r="B200" s="89" t="s">
        <v>346</v>
      </c>
      <c r="C200" s="148"/>
      <c r="D200" s="193" t="str">
        <f t="shared" ref="D200:D203" si="36">IF(C200="","ND",VLOOKUP(C200,$M$2:$N$5,2,FALSE))</f>
        <v>ND</v>
      </c>
      <c r="E200" s="152">
        <f>IF(F200=$G$200,$J$200,IF(F200=$G$201,$J$201,$J$202))</f>
        <v>8</v>
      </c>
      <c r="F200" s="151" t="s">
        <v>41</v>
      </c>
      <c r="G200" s="65" t="s">
        <v>23</v>
      </c>
      <c r="H200" s="65">
        <f>COUNTIF($F$199:$F$203,"Estratégico")</f>
        <v>3</v>
      </c>
      <c r="I200" s="149">
        <f>IF(VLOOKUP($H$203,$Q$3:$X$9,8,FALSE)&lt;&gt;100,"Erro escala peso",VLOOKUP($H$203,$Q$3:$X$9,5,FALSE))</f>
        <v>60</v>
      </c>
      <c r="J200" s="153">
        <f>IF(H200=0,"na",(I200/($H$200+$H$201+$H$202)))</f>
        <v>12</v>
      </c>
      <c r="K200" s="32"/>
      <c r="L200" s="32"/>
      <c r="M200" s="36"/>
      <c r="N200" s="32"/>
      <c r="O200" s="32"/>
      <c r="P200" s="32"/>
      <c r="Q200" s="32"/>
      <c r="R200" s="32"/>
      <c r="S200" s="32"/>
      <c r="T200" s="32"/>
      <c r="U200" s="32"/>
      <c r="V200" s="32"/>
      <c r="W200" s="32"/>
      <c r="X200" s="32"/>
      <c r="Y200" s="32"/>
      <c r="Z200" s="32"/>
      <c r="AA200" s="32"/>
      <c r="AB200" s="32"/>
      <c r="AC200" s="32"/>
      <c r="AD200" s="32"/>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4"/>
    </row>
    <row r="201" spans="1:105" s="35" customFormat="1" ht="45.75" thickBot="1">
      <c r="A201" s="88" t="s">
        <v>347</v>
      </c>
      <c r="B201" s="89" t="s">
        <v>348</v>
      </c>
      <c r="C201" s="148"/>
      <c r="D201" s="193" t="str">
        <f t="shared" si="36"/>
        <v>ND</v>
      </c>
      <c r="E201" s="152">
        <f>IF(F201=$G$200,$J$200,IF(F201=$G$201,$J$201,$J$202))</f>
        <v>8</v>
      </c>
      <c r="F201" s="151" t="s">
        <v>41</v>
      </c>
      <c r="G201" s="65" t="s">
        <v>41</v>
      </c>
      <c r="H201" s="65">
        <f>COUNTIF($F$199:$F$203,"Tático")</f>
        <v>2</v>
      </c>
      <c r="I201" s="149">
        <f>IF(VLOOKUP($H$203,$Q$3:$X$9,8,FALSE)&lt;&gt;100,"Erro escala peso",VLOOKUP($H$203,$Q$3:$X$9,6,FALSE))</f>
        <v>40</v>
      </c>
      <c r="J201" s="153">
        <f t="shared" ref="J201:J202" si="37">IF(H201=0,"na",(I201/($H$200+$H$201+$H$202)))</f>
        <v>8</v>
      </c>
      <c r="K201" s="32"/>
      <c r="L201" s="32"/>
      <c r="M201" s="36"/>
      <c r="N201" s="32"/>
      <c r="O201" s="32"/>
      <c r="P201" s="32"/>
      <c r="Q201" s="32"/>
      <c r="R201" s="32"/>
      <c r="S201" s="32"/>
      <c r="T201" s="32"/>
      <c r="U201" s="32"/>
      <c r="V201" s="32"/>
      <c r="W201" s="32"/>
      <c r="X201" s="32"/>
      <c r="Y201" s="32"/>
      <c r="Z201" s="32"/>
      <c r="AA201" s="32"/>
      <c r="AB201" s="32"/>
      <c r="AC201" s="32"/>
      <c r="AD201" s="32"/>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4"/>
    </row>
    <row r="202" spans="1:105" s="35" customFormat="1" ht="30.75" thickBot="1">
      <c r="A202" s="88" t="s">
        <v>349</v>
      </c>
      <c r="B202" s="89" t="s">
        <v>350</v>
      </c>
      <c r="C202" s="148"/>
      <c r="D202" s="193" t="str">
        <f t="shared" si="36"/>
        <v>ND</v>
      </c>
      <c r="E202" s="152">
        <f>IF(F202=$G$200,$J$200,IF(F202=$G$201,$J$201,$J$202))</f>
        <v>12</v>
      </c>
      <c r="F202" s="151" t="s">
        <v>23</v>
      </c>
      <c r="G202" s="65" t="s">
        <v>44</v>
      </c>
      <c r="H202" s="65">
        <f>COUNTIF($F$199:$F$203,"Operacional")</f>
        <v>0</v>
      </c>
      <c r="I202" s="149">
        <f>IF(VLOOKUP($H$203,$Q$3:$X$9,8,FALSE)&lt;&gt;100,"Erro escala peso",VLOOKUP($H$203,$Q$3:$X$9,7,FALSE))</f>
        <v>0</v>
      </c>
      <c r="J202" s="153" t="str">
        <f t="shared" si="37"/>
        <v>na</v>
      </c>
      <c r="K202" s="32"/>
      <c r="L202" s="32"/>
      <c r="M202" s="36"/>
      <c r="N202" s="32"/>
      <c r="O202" s="32"/>
      <c r="P202" s="32"/>
      <c r="Q202" s="32"/>
      <c r="R202" s="32"/>
      <c r="S202" s="32"/>
      <c r="T202" s="32"/>
      <c r="U202" s="32"/>
      <c r="V202" s="32"/>
      <c r="W202" s="32"/>
      <c r="X202" s="32"/>
      <c r="Y202" s="32"/>
      <c r="Z202" s="32"/>
      <c r="AA202" s="32"/>
      <c r="AB202" s="32"/>
      <c r="AC202" s="32"/>
      <c r="AD202" s="32"/>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4"/>
    </row>
    <row r="203" spans="1:105" s="35" customFormat="1" ht="30.75" thickBot="1">
      <c r="A203" s="88" t="s">
        <v>351</v>
      </c>
      <c r="B203" s="89" t="s">
        <v>352</v>
      </c>
      <c r="C203" s="148"/>
      <c r="D203" s="193" t="str">
        <f t="shared" si="36"/>
        <v>ND</v>
      </c>
      <c r="E203" s="152">
        <f>IF(F203=$G$200,$J$200,IF(F203=$G$201,$J$201,$J$202))</f>
        <v>12</v>
      </c>
      <c r="F203" s="151" t="s">
        <v>23</v>
      </c>
      <c r="G203" s="71" t="s">
        <v>47</v>
      </c>
      <c r="H203" s="71" t="str">
        <f>"R"&amp;IF(H200=0,0,H200/H200)&amp;IF(H201=0,0,H201/H201)&amp;IF(H202=0,0,H202/H202)</f>
        <v>R110</v>
      </c>
      <c r="I203" s="32"/>
      <c r="J203" s="32"/>
      <c r="K203" s="32"/>
      <c r="L203" s="32"/>
      <c r="M203" s="36"/>
      <c r="N203" s="38"/>
      <c r="O203" s="38"/>
      <c r="P203" s="38"/>
      <c r="Q203" s="38"/>
      <c r="R203" s="32"/>
      <c r="S203" s="32"/>
      <c r="T203" s="32"/>
      <c r="U203" s="32"/>
      <c r="V203" s="32"/>
      <c r="W203" s="32"/>
      <c r="X203" s="32"/>
      <c r="Y203" s="32"/>
      <c r="Z203" s="32"/>
      <c r="AA203" s="32"/>
      <c r="AB203" s="32"/>
      <c r="AC203" s="32"/>
      <c r="AD203" s="32"/>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4"/>
    </row>
    <row r="204" spans="1:105" s="35" customFormat="1" ht="16.5" thickBot="1">
      <c r="A204" s="117"/>
      <c r="B204" s="109" t="s">
        <v>353</v>
      </c>
      <c r="C204" s="45">
        <f>SUMPRODUCT(E199:E203,D199:D203)/E204</f>
        <v>0</v>
      </c>
      <c r="D204" s="47"/>
      <c r="E204" s="175">
        <f>SUM(E199:E203)</f>
        <v>52</v>
      </c>
      <c r="F204" s="60"/>
      <c r="G204" s="32"/>
      <c r="H204" s="32"/>
      <c r="I204" s="32"/>
      <c r="J204" s="32"/>
      <c r="K204" s="32"/>
      <c r="L204" s="32"/>
      <c r="M204" s="36"/>
      <c r="N204" s="38"/>
      <c r="O204" s="38"/>
      <c r="P204" s="38"/>
      <c r="Q204" s="38"/>
      <c r="R204" s="32"/>
      <c r="S204" s="32"/>
      <c r="T204" s="32"/>
      <c r="U204" s="32"/>
      <c r="V204" s="32"/>
      <c r="W204" s="32"/>
      <c r="X204" s="32"/>
      <c r="Y204" s="32"/>
      <c r="Z204" s="32"/>
      <c r="AA204" s="32"/>
      <c r="AB204" s="32"/>
      <c r="AC204" s="32"/>
      <c r="AD204" s="32"/>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4"/>
    </row>
    <row r="205" spans="1:105" s="35" customFormat="1" ht="19.5" customHeight="1" thickBot="1">
      <c r="A205" s="118"/>
      <c r="B205" s="272"/>
      <c r="C205" s="48"/>
      <c r="D205" s="119"/>
      <c r="E205" s="120"/>
      <c r="F205" s="60"/>
      <c r="G205" s="32"/>
      <c r="H205" s="32"/>
      <c r="I205" s="32"/>
      <c r="J205" s="32"/>
      <c r="K205" s="32"/>
      <c r="L205" s="32"/>
      <c r="M205" s="36"/>
      <c r="N205" s="38"/>
      <c r="O205" s="38"/>
      <c r="P205" s="38"/>
      <c r="Q205" s="38"/>
      <c r="R205" s="32"/>
      <c r="S205" s="32"/>
      <c r="T205" s="32"/>
      <c r="U205" s="32"/>
      <c r="V205" s="32"/>
      <c r="W205" s="32"/>
      <c r="X205" s="32"/>
      <c r="Y205" s="32"/>
      <c r="Z205" s="32"/>
      <c r="AA205" s="32"/>
      <c r="AB205" s="32"/>
      <c r="AC205" s="32"/>
      <c r="AD205" s="32"/>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4"/>
    </row>
    <row r="206" spans="1:105" s="35" customFormat="1" ht="16.5" thickBot="1">
      <c r="A206" s="113" t="s">
        <v>354</v>
      </c>
      <c r="B206" s="121" t="s">
        <v>355</v>
      </c>
      <c r="C206" s="116" t="s">
        <v>28</v>
      </c>
      <c r="D206" s="196" t="s">
        <v>29</v>
      </c>
      <c r="E206" s="177" t="s">
        <v>30</v>
      </c>
      <c r="F206" s="150" t="s">
        <v>41</v>
      </c>
      <c r="G206" s="38"/>
      <c r="H206" s="38"/>
      <c r="I206" s="38"/>
      <c r="J206" s="38"/>
      <c r="K206" s="38"/>
      <c r="L206" s="38"/>
      <c r="M206" s="36"/>
      <c r="N206" s="36"/>
      <c r="O206" s="36"/>
      <c r="P206" s="36"/>
      <c r="Q206" s="36"/>
      <c r="R206" s="38"/>
      <c r="S206" s="38"/>
      <c r="T206" s="38"/>
      <c r="U206" s="38"/>
      <c r="V206" s="38"/>
      <c r="W206" s="38"/>
      <c r="X206" s="38"/>
      <c r="Y206" s="38"/>
      <c r="Z206" s="38"/>
      <c r="AA206" s="38"/>
      <c r="AB206" s="38"/>
      <c r="AC206" s="38"/>
      <c r="AD206" s="38"/>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4"/>
    </row>
    <row r="207" spans="1:105" s="35" customFormat="1" ht="45.75" thickBot="1">
      <c r="A207" s="88" t="s">
        <v>356</v>
      </c>
      <c r="B207" s="80" t="s">
        <v>357</v>
      </c>
      <c r="C207" s="148"/>
      <c r="D207" s="193" t="str">
        <f>IF(C207="","ND",VLOOKUP(C207,$M$2:$N$5,2,FALSE))</f>
        <v>ND</v>
      </c>
      <c r="E207" s="152">
        <f t="shared" ref="E207:E215" si="38">IF(F207=$G$208,$J$208,IF(F207=$G$209,$J$209,$J$210))</f>
        <v>11.111111111111111</v>
      </c>
      <c r="F207" s="151" t="s">
        <v>41</v>
      </c>
      <c r="G207" s="69" t="s">
        <v>31</v>
      </c>
      <c r="H207" s="69" t="s">
        <v>32</v>
      </c>
      <c r="I207" s="69" t="s">
        <v>33</v>
      </c>
      <c r="J207" s="69" t="s">
        <v>34</v>
      </c>
      <c r="K207" s="38"/>
      <c r="L207" s="38"/>
      <c r="M207" s="36"/>
      <c r="N207" s="36"/>
      <c r="O207" s="36"/>
      <c r="P207" s="36"/>
      <c r="Q207" s="36"/>
      <c r="R207" s="38"/>
      <c r="S207" s="38"/>
      <c r="T207" s="38"/>
      <c r="U207" s="38"/>
      <c r="V207" s="38"/>
      <c r="W207" s="38"/>
      <c r="X207" s="38"/>
      <c r="Y207" s="38"/>
      <c r="Z207" s="38"/>
      <c r="AA207" s="38"/>
      <c r="AB207" s="38"/>
      <c r="AC207" s="38"/>
      <c r="AD207" s="38"/>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4"/>
    </row>
    <row r="208" spans="1:105" s="35" customFormat="1" ht="45.75" thickBot="1">
      <c r="A208" s="88" t="s">
        <v>358</v>
      </c>
      <c r="B208" s="90" t="s">
        <v>359</v>
      </c>
      <c r="C208" s="148"/>
      <c r="D208" s="193" t="str">
        <f t="shared" ref="D208:D215" si="39">IF(C208="","ND",VLOOKUP(C208,$M$2:$N$5,2,FALSE))</f>
        <v>ND</v>
      </c>
      <c r="E208" s="152">
        <f t="shared" si="38"/>
        <v>11.111111111111111</v>
      </c>
      <c r="F208" s="151" t="s">
        <v>41</v>
      </c>
      <c r="G208" s="65" t="s">
        <v>23</v>
      </c>
      <c r="H208" s="65">
        <f>COUNTIF($F$207:$F$215,"Estratégico")</f>
        <v>0</v>
      </c>
      <c r="I208" s="149">
        <f>IF(VLOOKUP($H$211,$Q$3:$X$9,8,FALSE)&lt;&gt;100,"Erro escala peso",VLOOKUP($H$211,$Q$3:$X$9,5,FALSE))</f>
        <v>0</v>
      </c>
      <c r="J208" s="153" t="str">
        <f>IF(H208=0,"na",(I208/($H$208+$H$209+$H$210)))</f>
        <v>na</v>
      </c>
      <c r="K208" s="38"/>
      <c r="L208" s="38"/>
      <c r="M208" s="36"/>
      <c r="N208" s="36"/>
      <c r="O208" s="36"/>
      <c r="P208" s="36"/>
      <c r="Q208" s="36"/>
      <c r="R208" s="38"/>
      <c r="S208" s="38"/>
      <c r="T208" s="38"/>
      <c r="U208" s="38"/>
      <c r="V208" s="38"/>
      <c r="W208" s="38"/>
      <c r="X208" s="38"/>
      <c r="Y208" s="38"/>
      <c r="Z208" s="38"/>
      <c r="AA208" s="38"/>
      <c r="AB208" s="38"/>
      <c r="AC208" s="38"/>
      <c r="AD208" s="38"/>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4"/>
    </row>
    <row r="209" spans="1:105" s="35" customFormat="1" ht="30.75" thickBot="1">
      <c r="A209" s="88" t="s">
        <v>360</v>
      </c>
      <c r="B209" s="89" t="s">
        <v>361</v>
      </c>
      <c r="C209" s="148"/>
      <c r="D209" s="193" t="str">
        <f t="shared" si="39"/>
        <v>ND</v>
      </c>
      <c r="E209" s="152">
        <f t="shared" si="38"/>
        <v>11.111111111111111</v>
      </c>
      <c r="F209" s="151" t="s">
        <v>41</v>
      </c>
      <c r="G209" s="65" t="s">
        <v>41</v>
      </c>
      <c r="H209" s="65">
        <f>COUNTIF($F$207:$F$215,"Tático")</f>
        <v>9</v>
      </c>
      <c r="I209" s="149">
        <f>IF(VLOOKUP($H$211,$Q$3:$X$9,8,FALSE)&lt;&gt;100,"Erro escala peso",VLOOKUP($H$211,$Q$3:$X$9,6,FALSE))</f>
        <v>100</v>
      </c>
      <c r="J209" s="153">
        <f t="shared" ref="J209:J210" si="40">IF(H209=0,"na",(I209/($H$208+$H$209+$H$210)))</f>
        <v>11.111111111111111</v>
      </c>
      <c r="K209" s="36"/>
      <c r="L209" s="36"/>
      <c r="M209" s="36"/>
      <c r="N209" s="36"/>
      <c r="O209" s="36"/>
      <c r="P209" s="36"/>
      <c r="Q209" s="36"/>
      <c r="R209" s="36"/>
      <c r="S209" s="36"/>
      <c r="T209" s="36"/>
      <c r="U209" s="36"/>
      <c r="V209" s="36"/>
      <c r="W209" s="36"/>
      <c r="X209" s="36"/>
      <c r="Y209" s="36"/>
      <c r="Z209" s="36"/>
      <c r="AA209" s="36"/>
      <c r="AB209" s="36"/>
      <c r="AC209" s="36"/>
      <c r="AD209" s="36"/>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4"/>
    </row>
    <row r="210" spans="1:105" s="35" customFormat="1" ht="72" customHeight="1" thickBot="1">
      <c r="A210" s="88" t="s">
        <v>362</v>
      </c>
      <c r="B210" s="90" t="s">
        <v>363</v>
      </c>
      <c r="C210" s="148"/>
      <c r="D210" s="193" t="str">
        <f t="shared" si="39"/>
        <v>ND</v>
      </c>
      <c r="E210" s="152">
        <f t="shared" si="38"/>
        <v>11.111111111111111</v>
      </c>
      <c r="F210" s="151" t="s">
        <v>41</v>
      </c>
      <c r="G210" s="65" t="s">
        <v>44</v>
      </c>
      <c r="H210" s="65">
        <f>COUNTIF($F$207:$F$215,"Operacional")</f>
        <v>0</v>
      </c>
      <c r="I210" s="149">
        <f>IF(VLOOKUP($H$211,$Q$3:$X$9,8,FALSE)&lt;&gt;100,"Erro escala peso",VLOOKUP($H$211,$Q$3:$X$9,7,FALSE))</f>
        <v>0</v>
      </c>
      <c r="J210" s="153" t="str">
        <f t="shared" si="40"/>
        <v>na</v>
      </c>
      <c r="K210" s="36"/>
      <c r="L210" s="36"/>
      <c r="M210" s="36"/>
      <c r="N210" s="36"/>
      <c r="O210" s="36"/>
      <c r="P210" s="36"/>
      <c r="Q210" s="36"/>
      <c r="R210" s="36"/>
      <c r="S210" s="36"/>
      <c r="T210" s="36"/>
      <c r="U210" s="36"/>
      <c r="V210" s="36"/>
      <c r="W210" s="36"/>
      <c r="X210" s="36"/>
      <c r="Y210" s="36"/>
      <c r="Z210" s="36"/>
      <c r="AA210" s="36"/>
      <c r="AB210" s="36"/>
      <c r="AC210" s="36"/>
      <c r="AD210" s="36"/>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4"/>
    </row>
    <row r="211" spans="1:105" s="35" customFormat="1" ht="45.75" thickBot="1">
      <c r="A211" s="88" t="s">
        <v>364</v>
      </c>
      <c r="B211" s="90" t="s">
        <v>365</v>
      </c>
      <c r="C211" s="148"/>
      <c r="D211" s="193" t="str">
        <f t="shared" si="39"/>
        <v>ND</v>
      </c>
      <c r="E211" s="152">
        <f t="shared" si="38"/>
        <v>11.111111111111111</v>
      </c>
      <c r="F211" s="151" t="s">
        <v>41</v>
      </c>
      <c r="G211" s="71" t="s">
        <v>47</v>
      </c>
      <c r="H211" s="71" t="str">
        <f>"R"&amp;IF(H208=0,0,H208/H208)&amp;IF(H209=0,0,H209/H209)&amp;IF(H210=0,0,H210/H210)</f>
        <v>R010</v>
      </c>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4"/>
    </row>
    <row r="212" spans="1:105" s="35" customFormat="1" ht="45.75" thickBot="1">
      <c r="A212" s="88" t="s">
        <v>366</v>
      </c>
      <c r="B212" s="90" t="s">
        <v>367</v>
      </c>
      <c r="C212" s="148"/>
      <c r="D212" s="193" t="str">
        <f t="shared" si="39"/>
        <v>ND</v>
      </c>
      <c r="E212" s="152">
        <f t="shared" si="38"/>
        <v>11.111111111111111</v>
      </c>
      <c r="F212" s="151" t="s">
        <v>41</v>
      </c>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4"/>
    </row>
    <row r="213" spans="1:105" s="35" customFormat="1" ht="47.25" customHeight="1" thickBot="1">
      <c r="A213" s="88" t="s">
        <v>368</v>
      </c>
      <c r="B213" s="90" t="s">
        <v>369</v>
      </c>
      <c r="C213" s="148"/>
      <c r="D213" s="193" t="str">
        <f t="shared" si="39"/>
        <v>ND</v>
      </c>
      <c r="E213" s="152">
        <f t="shared" si="38"/>
        <v>11.111111111111111</v>
      </c>
      <c r="F213" s="151" t="s">
        <v>41</v>
      </c>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4"/>
    </row>
    <row r="214" spans="1:105" s="35" customFormat="1" ht="30.75" thickBot="1">
      <c r="A214" s="88" t="s">
        <v>370</v>
      </c>
      <c r="B214" s="90" t="s">
        <v>371</v>
      </c>
      <c r="C214" s="148"/>
      <c r="D214" s="193" t="str">
        <f t="shared" si="39"/>
        <v>ND</v>
      </c>
      <c r="E214" s="152">
        <f t="shared" si="38"/>
        <v>11.111111111111111</v>
      </c>
      <c r="F214" s="151" t="s">
        <v>41</v>
      </c>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4"/>
    </row>
    <row r="215" spans="1:105" s="35" customFormat="1" ht="45.75" thickBot="1">
      <c r="A215" s="88" t="s">
        <v>372</v>
      </c>
      <c r="B215" s="90" t="s">
        <v>373</v>
      </c>
      <c r="C215" s="148"/>
      <c r="D215" s="193" t="str">
        <f t="shared" si="39"/>
        <v>ND</v>
      </c>
      <c r="E215" s="152">
        <f t="shared" si="38"/>
        <v>11.111111111111111</v>
      </c>
      <c r="F215" s="151" t="s">
        <v>41</v>
      </c>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4"/>
    </row>
    <row r="216" spans="1:105" s="35" customFormat="1" ht="16.5" thickBot="1">
      <c r="A216" s="122"/>
      <c r="B216" s="123" t="s">
        <v>374</v>
      </c>
      <c r="C216" s="45">
        <f>SUMPRODUCT(E207:E215,D207:D215)/E216</f>
        <v>0</v>
      </c>
      <c r="D216" s="179"/>
      <c r="E216" s="179">
        <f>SUM(E207:E215)</f>
        <v>100.00000000000001</v>
      </c>
      <c r="F216" s="60"/>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4"/>
    </row>
    <row r="217" spans="1:105" s="35" customFormat="1" ht="16.5" thickBot="1">
      <c r="A217" s="110"/>
      <c r="B217" s="272"/>
      <c r="C217" s="48"/>
      <c r="D217" s="195"/>
      <c r="E217" s="176"/>
      <c r="F217" s="60"/>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4"/>
    </row>
    <row r="218" spans="1:105" s="35" customFormat="1" ht="22.5" customHeight="1" thickBot="1">
      <c r="A218" s="124" t="s">
        <v>375</v>
      </c>
      <c r="B218" s="76" t="s">
        <v>376</v>
      </c>
      <c r="C218" s="125" t="s">
        <v>28</v>
      </c>
      <c r="D218" s="194" t="s">
        <v>29</v>
      </c>
      <c r="E218" s="173" t="s">
        <v>30</v>
      </c>
      <c r="F218" s="150" t="s">
        <v>41</v>
      </c>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4"/>
    </row>
    <row r="219" spans="1:105" s="35" customFormat="1" ht="60.75" thickBot="1">
      <c r="A219" s="126" t="s">
        <v>377</v>
      </c>
      <c r="B219" s="90" t="s">
        <v>378</v>
      </c>
      <c r="C219" s="154"/>
      <c r="D219" s="193" t="str">
        <f>IF(C219="","ND",VLOOKUP(C219,$M$2:$N$5,2,FALSE))</f>
        <v>ND</v>
      </c>
      <c r="E219" s="152">
        <f>IF(F219=$G$221,$J$221,IF(F219=$G$222,$J$222,$J$223))</f>
        <v>20</v>
      </c>
      <c r="F219" s="151" t="s">
        <v>41</v>
      </c>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4"/>
    </row>
    <row r="220" spans="1:105" s="35" customFormat="1" ht="60.75" thickBot="1">
      <c r="A220" s="126" t="s">
        <v>379</v>
      </c>
      <c r="B220" s="90" t="s">
        <v>380</v>
      </c>
      <c r="C220" s="154"/>
      <c r="D220" s="193" t="str">
        <f t="shared" ref="D220:D223" si="41">IF(C220="","ND",VLOOKUP(C220,$M$2:$N$5,2,FALSE))</f>
        <v>ND</v>
      </c>
      <c r="E220" s="152">
        <f>IF(F220=$G$221,$J$221,IF(F220=$G$222,$J$222,$J$223))</f>
        <v>20</v>
      </c>
      <c r="F220" s="151" t="s">
        <v>41</v>
      </c>
      <c r="G220" s="69" t="s">
        <v>31</v>
      </c>
      <c r="H220" s="69" t="s">
        <v>32</v>
      </c>
      <c r="I220" s="69" t="s">
        <v>33</v>
      </c>
      <c r="J220" s="69" t="s">
        <v>34</v>
      </c>
      <c r="K220" s="36"/>
      <c r="L220" s="36"/>
      <c r="M220" s="36"/>
      <c r="N220" s="36"/>
      <c r="O220" s="36"/>
      <c r="P220" s="36"/>
      <c r="Q220" s="36"/>
      <c r="R220" s="36"/>
      <c r="S220" s="36"/>
      <c r="T220" s="36"/>
      <c r="U220" s="36"/>
      <c r="V220" s="36"/>
      <c r="W220" s="36"/>
      <c r="X220" s="36"/>
      <c r="Y220" s="36"/>
      <c r="Z220" s="36"/>
      <c r="AA220" s="36"/>
      <c r="AB220" s="36"/>
      <c r="AC220" s="36"/>
      <c r="AD220" s="36"/>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4"/>
    </row>
    <row r="221" spans="1:105" s="35" customFormat="1" ht="60.75" thickBot="1">
      <c r="A221" s="126" t="s">
        <v>381</v>
      </c>
      <c r="B221" s="90" t="s">
        <v>382</v>
      </c>
      <c r="C221" s="154"/>
      <c r="D221" s="193" t="str">
        <f t="shared" si="41"/>
        <v>ND</v>
      </c>
      <c r="E221" s="152">
        <f>IF(F221=$G$221,$J$221,IF(F221=$G$222,$J$222,$J$223))</f>
        <v>20</v>
      </c>
      <c r="F221" s="151" t="s">
        <v>41</v>
      </c>
      <c r="G221" s="65" t="s">
        <v>23</v>
      </c>
      <c r="H221" s="65">
        <f>COUNTIF($F$219:$F$223,"Estratégico")</f>
        <v>0</v>
      </c>
      <c r="I221" s="149">
        <f>IF(VLOOKUP($H$224,$Q$3:$X$9,8,FALSE)&lt;&gt;100,"Erro escala peso",VLOOKUP($H$224,$Q$3:$X$9,5,FALSE))</f>
        <v>0</v>
      </c>
      <c r="J221" s="153" t="str">
        <f>IF(H221=0,"na",(I221/($H$221+$H$222+$H$223)))</f>
        <v>na</v>
      </c>
      <c r="K221" s="36"/>
      <c r="L221" s="36"/>
      <c r="M221" s="36"/>
      <c r="N221" s="36"/>
      <c r="O221" s="36"/>
      <c r="P221" s="36"/>
      <c r="Q221" s="36"/>
      <c r="R221" s="36"/>
      <c r="S221" s="36"/>
      <c r="T221" s="36"/>
      <c r="U221" s="36"/>
      <c r="V221" s="36"/>
      <c r="W221" s="36"/>
      <c r="X221" s="36"/>
      <c r="Y221" s="36"/>
      <c r="Z221" s="36"/>
      <c r="AA221" s="36"/>
      <c r="AB221" s="36"/>
      <c r="AC221" s="36"/>
      <c r="AD221" s="36"/>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4"/>
    </row>
    <row r="222" spans="1:105" s="35" customFormat="1" ht="66" customHeight="1" thickBot="1">
      <c r="A222" s="126" t="s">
        <v>383</v>
      </c>
      <c r="B222" s="90" t="s">
        <v>384</v>
      </c>
      <c r="C222" s="154"/>
      <c r="D222" s="193" t="str">
        <f t="shared" si="41"/>
        <v>ND</v>
      </c>
      <c r="E222" s="152">
        <f>IF(F222=$G$221,$J$221,IF(F222=$G$222,$J$222,$J$223))</f>
        <v>20</v>
      </c>
      <c r="F222" s="151" t="s">
        <v>41</v>
      </c>
      <c r="G222" s="65" t="s">
        <v>41</v>
      </c>
      <c r="H222" s="65">
        <f>COUNTIF($F$219:$F$223,"Tático")</f>
        <v>5</v>
      </c>
      <c r="I222" s="149">
        <f>IF(VLOOKUP($H$224,$Q$3:$X$9,8,FALSE)&lt;&gt;100,"Erro escala peso",VLOOKUP($H$224,$Q$3:$X$9,6,FALSE))</f>
        <v>100</v>
      </c>
      <c r="J222" s="153">
        <f t="shared" ref="J222:J223" si="42">IF(H222=0,"na",(I222/($H$221+$H$222+$H$223)))</f>
        <v>20</v>
      </c>
      <c r="K222" s="36"/>
      <c r="L222" s="36"/>
      <c r="M222" s="36"/>
      <c r="N222" s="36"/>
      <c r="O222" s="36"/>
      <c r="P222" s="36"/>
      <c r="Q222" s="36"/>
      <c r="R222" s="36"/>
      <c r="S222" s="36"/>
      <c r="T222" s="36"/>
      <c r="U222" s="36"/>
      <c r="V222" s="36"/>
      <c r="W222" s="36"/>
      <c r="X222" s="36"/>
      <c r="Y222" s="36"/>
      <c r="Z222" s="36"/>
      <c r="AA222" s="36"/>
      <c r="AB222" s="36"/>
      <c r="AC222" s="36"/>
      <c r="AD222" s="36"/>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4"/>
    </row>
    <row r="223" spans="1:105" s="35" customFormat="1" ht="48.75" customHeight="1" thickBot="1">
      <c r="A223" s="126" t="s">
        <v>385</v>
      </c>
      <c r="B223" s="90" t="s">
        <v>386</v>
      </c>
      <c r="C223" s="154"/>
      <c r="D223" s="193" t="str">
        <f t="shared" si="41"/>
        <v>ND</v>
      </c>
      <c r="E223" s="152">
        <f>IF(F223=$G$221,$J$221,IF(F223=$G$222,$J$222,$J$223))</f>
        <v>20</v>
      </c>
      <c r="F223" s="151" t="s">
        <v>41</v>
      </c>
      <c r="G223" s="65" t="s">
        <v>44</v>
      </c>
      <c r="H223" s="65">
        <f>COUNTIF($F$219:$F$223,"Operacional")</f>
        <v>0</v>
      </c>
      <c r="I223" s="149">
        <f>IF(VLOOKUP($H$224,$Q$3:$X$9,8,FALSE)&lt;&gt;100,"Erro escala peso",VLOOKUP($H$224,$Q$3:$X$9,7,FALSE))</f>
        <v>0</v>
      </c>
      <c r="J223" s="153" t="str">
        <f t="shared" si="42"/>
        <v>na</v>
      </c>
      <c r="K223" s="36"/>
      <c r="L223" s="36"/>
      <c r="M223" s="36"/>
      <c r="N223" s="36"/>
      <c r="O223" s="36"/>
      <c r="P223" s="36"/>
      <c r="Q223" s="36"/>
      <c r="R223" s="36"/>
      <c r="S223" s="36"/>
      <c r="T223" s="36"/>
      <c r="U223" s="36"/>
      <c r="V223" s="36"/>
      <c r="W223" s="36"/>
      <c r="X223" s="36"/>
      <c r="Y223" s="36"/>
      <c r="Z223" s="36"/>
      <c r="AA223" s="36"/>
      <c r="AB223" s="36"/>
      <c r="AC223" s="36"/>
      <c r="AD223" s="36"/>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4"/>
    </row>
    <row r="224" spans="1:105" s="35" customFormat="1" ht="16.5" thickBot="1">
      <c r="A224" s="87"/>
      <c r="B224" s="87" t="s">
        <v>387</v>
      </c>
      <c r="C224" s="13">
        <f>SUMPRODUCT(E219:E223,D219:D223)/E224</f>
        <v>0</v>
      </c>
      <c r="D224" s="39"/>
      <c r="E224" s="178">
        <f>SUM(E219:E223)</f>
        <v>100</v>
      </c>
      <c r="F224" s="60"/>
      <c r="G224" s="71" t="s">
        <v>47</v>
      </c>
      <c r="H224" s="71" t="str">
        <f>"R"&amp;IF(H221=0,0,H221/H221)&amp;IF(H222=0,0,H222/H222)&amp;IF(H223=0,0,H223/H223)</f>
        <v>R010</v>
      </c>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4"/>
    </row>
    <row r="225" spans="1:105" s="35" customFormat="1" ht="44.25" customHeight="1" thickBot="1">
      <c r="A225" s="127"/>
      <c r="B225" s="128"/>
      <c r="C225" s="129"/>
      <c r="D225" s="198"/>
      <c r="E225" s="174"/>
      <c r="F225" s="60"/>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4"/>
    </row>
    <row r="226" spans="1:105" s="35" customFormat="1" ht="22.5" customHeight="1" thickBot="1">
      <c r="A226" s="127"/>
      <c r="B226" s="320" t="s">
        <v>388</v>
      </c>
      <c r="C226" s="321"/>
      <c r="D226" s="321"/>
      <c r="E226" s="180"/>
      <c r="F226" s="147" t="str">
        <f>F197</f>
        <v>Tático</v>
      </c>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4"/>
    </row>
    <row r="227" spans="1:105" s="35" customFormat="1" ht="20.25" customHeight="1" thickBot="1">
      <c r="A227" s="127"/>
      <c r="B227" s="91" t="s">
        <v>133</v>
      </c>
      <c r="C227" s="92" t="s">
        <v>134</v>
      </c>
      <c r="D227" s="130" t="s">
        <v>30</v>
      </c>
      <c r="E227" s="180"/>
      <c r="F227" s="64"/>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4"/>
    </row>
    <row r="228" spans="1:105" s="35" customFormat="1" ht="20.25" customHeight="1" thickBot="1">
      <c r="A228" s="127"/>
      <c r="B228" s="93" t="s">
        <v>341</v>
      </c>
      <c r="C228" s="157">
        <f>C204</f>
        <v>0</v>
      </c>
      <c r="D228" s="157">
        <f>IF(F228=$G$229,$J$229,IF(F228=$G$230,$J$230,$J$231))</f>
        <v>20</v>
      </c>
      <c r="E228" s="180"/>
      <c r="F228" s="78" t="str">
        <f>F198</f>
        <v>Estratégico</v>
      </c>
      <c r="G228" s="69" t="s">
        <v>31</v>
      </c>
      <c r="H228" s="69" t="s">
        <v>32</v>
      </c>
      <c r="I228" s="69" t="s">
        <v>33</v>
      </c>
      <c r="J228" s="69" t="s">
        <v>34</v>
      </c>
      <c r="K228" s="36"/>
      <c r="L228" s="36"/>
      <c r="M228" s="36"/>
      <c r="N228" s="36"/>
      <c r="O228" s="36"/>
      <c r="P228" s="36"/>
      <c r="Q228" s="36"/>
      <c r="R228" s="36"/>
      <c r="S228" s="36"/>
      <c r="T228" s="36"/>
      <c r="U228" s="36"/>
      <c r="V228" s="36"/>
      <c r="W228" s="36"/>
      <c r="X228" s="36"/>
      <c r="Y228" s="36"/>
      <c r="Z228" s="36"/>
      <c r="AA228" s="36"/>
      <c r="AB228" s="36"/>
      <c r="AC228" s="36"/>
      <c r="AD228" s="36"/>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4"/>
    </row>
    <row r="229" spans="1:105" s="35" customFormat="1" ht="20.25" customHeight="1" thickBot="1">
      <c r="A229" s="127"/>
      <c r="B229" s="93" t="s">
        <v>354</v>
      </c>
      <c r="C229" s="157">
        <f>C216</f>
        <v>0</v>
      </c>
      <c r="D229" s="157">
        <f>IF(F229=$G$229,$J$229,IF(F229=$G$230,$J$230,$J$231))</f>
        <v>13.333333333333334</v>
      </c>
      <c r="E229" s="180"/>
      <c r="F229" s="78" t="str">
        <f>F206</f>
        <v>Tático</v>
      </c>
      <c r="G229" s="65" t="s">
        <v>23</v>
      </c>
      <c r="H229" s="65">
        <f>COUNTIF($F$228:$F$231,"Estratégico")</f>
        <v>1</v>
      </c>
      <c r="I229" s="149">
        <f>IF(VLOOKUP($H$232,$Q$3:$X$9,8,FALSE)&lt;&gt;100,"Erro escala peso",VLOOKUP($H$232,$Q$3:$X$9,5,FALSE))</f>
        <v>60</v>
      </c>
      <c r="J229" s="153">
        <f>IF(H229=0,"na",(I229/($H$229+$H$230+$H$231)))</f>
        <v>20</v>
      </c>
      <c r="K229" s="36"/>
      <c r="L229" s="36"/>
      <c r="M229" s="36"/>
      <c r="N229" s="36"/>
      <c r="O229" s="36"/>
      <c r="P229" s="36"/>
      <c r="Q229" s="36"/>
      <c r="R229" s="36"/>
      <c r="S229" s="36"/>
      <c r="T229" s="36"/>
      <c r="U229" s="36"/>
      <c r="V229" s="36"/>
      <c r="W229" s="36"/>
      <c r="X229" s="36"/>
      <c r="Y229" s="36"/>
      <c r="Z229" s="36"/>
      <c r="AA229" s="36"/>
      <c r="AB229" s="36"/>
      <c r="AC229" s="36"/>
      <c r="AD229" s="36"/>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4"/>
    </row>
    <row r="230" spans="1:105" s="35" customFormat="1" ht="20.25" customHeight="1" thickBot="1">
      <c r="A230" s="127"/>
      <c r="B230" s="93" t="s">
        <v>375</v>
      </c>
      <c r="C230" s="157">
        <f>C224</f>
        <v>0</v>
      </c>
      <c r="D230" s="157">
        <f>IF(F230=$G$229,$J$229,IF(F230=$G$230,$J$230,$J$231))</f>
        <v>13.333333333333334</v>
      </c>
      <c r="E230" s="180"/>
      <c r="F230" s="78" t="str">
        <f>F218</f>
        <v>Tático</v>
      </c>
      <c r="G230" s="65" t="s">
        <v>41</v>
      </c>
      <c r="H230" s="65">
        <f>COUNTIF($F$228:$F$230,"Tático")</f>
        <v>2</v>
      </c>
      <c r="I230" s="149">
        <f>IF(VLOOKUP($H$232,$Q$3:$X$9,8,FALSE)&lt;&gt;100,"Erro escala peso",VLOOKUP($H$232,$Q$3:$X$9,6,FALSE))</f>
        <v>40</v>
      </c>
      <c r="J230" s="153">
        <f t="shared" ref="J230:J231" si="43">IF(H230=0,"na",(I230/($H$229+$H$230+$H$231)))</f>
        <v>13.333333333333334</v>
      </c>
      <c r="K230" s="36"/>
      <c r="L230" s="36"/>
      <c r="M230" s="36"/>
      <c r="N230" s="36"/>
      <c r="O230" s="36"/>
      <c r="P230" s="36"/>
      <c r="Q230" s="36"/>
      <c r="R230" s="36"/>
      <c r="S230" s="36"/>
      <c r="T230" s="36"/>
      <c r="U230" s="36"/>
      <c r="V230" s="36"/>
      <c r="W230" s="36"/>
      <c r="X230" s="36"/>
      <c r="Y230" s="36"/>
      <c r="Z230" s="36"/>
      <c r="AA230" s="36"/>
      <c r="AB230" s="36"/>
      <c r="AC230" s="36"/>
      <c r="AD230" s="36"/>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4"/>
    </row>
    <row r="231" spans="1:105" s="35" customFormat="1" ht="20.25" customHeight="1" thickBot="1">
      <c r="A231" s="127"/>
      <c r="B231" s="94" t="s">
        <v>135</v>
      </c>
      <c r="C231" s="324">
        <f>SUMPRODUCT(C228:C230,D228:D230)/SUM(D228:D230)</f>
        <v>0</v>
      </c>
      <c r="D231" s="325"/>
      <c r="E231" s="180"/>
      <c r="F231" s="60"/>
      <c r="G231" s="65" t="s">
        <v>44</v>
      </c>
      <c r="H231" s="65">
        <f>COUNTIF($F$228:$F$230,"Operacional")</f>
        <v>0</v>
      </c>
      <c r="I231" s="149">
        <f>IF(VLOOKUP($H$232,$Q$3:$X$9,8,FALSE)&lt;&gt;100,"Erro escala peso",VLOOKUP($H$232,$Q$3:$X$9,7,FALSE))</f>
        <v>0</v>
      </c>
      <c r="J231" s="153" t="str">
        <f t="shared" si="43"/>
        <v>na</v>
      </c>
      <c r="K231" s="36"/>
      <c r="L231" s="36"/>
      <c r="M231" s="36"/>
      <c r="N231" s="36"/>
      <c r="O231" s="36"/>
      <c r="P231" s="36"/>
      <c r="Q231" s="36"/>
      <c r="R231" s="36"/>
      <c r="S231" s="36"/>
      <c r="T231" s="36"/>
      <c r="U231" s="36"/>
      <c r="V231" s="36"/>
      <c r="W231" s="36"/>
      <c r="X231" s="36"/>
      <c r="Y231" s="36"/>
      <c r="Z231" s="36"/>
      <c r="AA231" s="36"/>
      <c r="AB231" s="36"/>
      <c r="AC231" s="36"/>
      <c r="AD231" s="36"/>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4"/>
    </row>
    <row r="232" spans="1:105" s="35" customFormat="1" ht="20.25" customHeight="1" thickBot="1">
      <c r="A232" s="127"/>
      <c r="B232" s="131"/>
      <c r="C232" s="132"/>
      <c r="D232" s="198"/>
      <c r="E232" s="181"/>
      <c r="F232" s="60"/>
      <c r="G232" s="71" t="s">
        <v>47</v>
      </c>
      <c r="H232" s="71" t="str">
        <f>"R"&amp;IF(H229=0,0,H229/H229)&amp;IF(H230=0,0,H230/H230)&amp;IF(H231=0,0,H231/H231)</f>
        <v>R110</v>
      </c>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4"/>
    </row>
    <row r="233" spans="1:105" s="35" customFormat="1" ht="20.25" customHeight="1" thickBot="1">
      <c r="A233" s="330" t="s">
        <v>389</v>
      </c>
      <c r="B233" s="331"/>
      <c r="C233" s="331"/>
      <c r="D233" s="331"/>
      <c r="E233" s="332"/>
      <c r="F233" s="150" t="s">
        <v>41</v>
      </c>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4"/>
    </row>
    <row r="234" spans="1:105" s="35" customFormat="1" ht="20.25" customHeight="1" thickBot="1">
      <c r="A234" s="124" t="s">
        <v>390</v>
      </c>
      <c r="B234" s="76" t="s">
        <v>391</v>
      </c>
      <c r="C234" s="125" t="s">
        <v>28</v>
      </c>
      <c r="D234" s="194" t="s">
        <v>29</v>
      </c>
      <c r="E234" s="173" t="s">
        <v>30</v>
      </c>
      <c r="F234" s="150" t="s">
        <v>41</v>
      </c>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4"/>
    </row>
    <row r="235" spans="1:105" s="35" customFormat="1" thickBot="1">
      <c r="A235" s="126" t="s">
        <v>392</v>
      </c>
      <c r="B235" s="80" t="s">
        <v>393</v>
      </c>
      <c r="C235" s="154"/>
      <c r="D235" s="193" t="str">
        <f>IF(C235="","ND",VLOOKUP(C235,$M$2:$N$5,2,FALSE))</f>
        <v>ND</v>
      </c>
      <c r="E235" s="152">
        <f t="shared" ref="E235:E243" si="44">IF(F235=$G$237,$J$237,IF(F235=$G$238,$J$238,$J$239))</f>
        <v>11.111111111111111</v>
      </c>
      <c r="F235" s="151" t="s">
        <v>41</v>
      </c>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4"/>
    </row>
    <row r="236" spans="1:105" s="35" customFormat="1" ht="30.75" thickBot="1">
      <c r="A236" s="126" t="s">
        <v>394</v>
      </c>
      <c r="B236" s="80" t="s">
        <v>395</v>
      </c>
      <c r="C236" s="154"/>
      <c r="D236" s="193" t="str">
        <f t="shared" ref="D236:D243" si="45">IF(C236="","ND",VLOOKUP(C236,$M$2:$N$5,2,FALSE))</f>
        <v>ND</v>
      </c>
      <c r="E236" s="152">
        <f t="shared" si="44"/>
        <v>11.111111111111111</v>
      </c>
      <c r="F236" s="151" t="s">
        <v>41</v>
      </c>
      <c r="G236" s="69" t="s">
        <v>31</v>
      </c>
      <c r="H236" s="69" t="s">
        <v>32</v>
      </c>
      <c r="I236" s="69" t="s">
        <v>33</v>
      </c>
      <c r="J236" s="69" t="s">
        <v>34</v>
      </c>
      <c r="K236" s="36"/>
      <c r="L236" s="36"/>
      <c r="M236" s="36"/>
      <c r="N236" s="36"/>
      <c r="O236" s="36"/>
      <c r="P236" s="36"/>
      <c r="Q236" s="36"/>
      <c r="R236" s="36"/>
      <c r="S236" s="36"/>
      <c r="T236" s="36"/>
      <c r="U236" s="36"/>
      <c r="V236" s="36"/>
      <c r="W236" s="36"/>
      <c r="X236" s="36"/>
      <c r="Y236" s="36"/>
      <c r="Z236" s="36"/>
      <c r="AA236" s="36"/>
      <c r="AB236" s="36"/>
      <c r="AC236" s="36"/>
      <c r="AD236" s="36"/>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4"/>
    </row>
    <row r="237" spans="1:105" s="35" customFormat="1" ht="30.75" thickBot="1">
      <c r="A237" s="126" t="s">
        <v>396</v>
      </c>
      <c r="B237" s="80" t="s">
        <v>397</v>
      </c>
      <c r="C237" s="154"/>
      <c r="D237" s="193" t="str">
        <f t="shared" si="45"/>
        <v>ND</v>
      </c>
      <c r="E237" s="152">
        <f t="shared" si="44"/>
        <v>11.111111111111111</v>
      </c>
      <c r="F237" s="151" t="s">
        <v>41</v>
      </c>
      <c r="G237" s="65" t="s">
        <v>23</v>
      </c>
      <c r="H237" s="65">
        <f>COUNTIF($F$235:$F$243,"Estratégico")</f>
        <v>0</v>
      </c>
      <c r="I237" s="149">
        <f>IF(VLOOKUP($H$240,$Q$3:$X$9,8,FALSE)&lt;&gt;100,"Erro escala peso",VLOOKUP($H$240,$Q$3:$X$9,5,FALSE))</f>
        <v>0</v>
      </c>
      <c r="J237" s="153" t="str">
        <f>IF(H237=0,"na",(I237/($H$237+$H$238+$H$239)))</f>
        <v>na</v>
      </c>
      <c r="K237" s="36"/>
      <c r="L237" s="36"/>
      <c r="M237" s="36"/>
      <c r="N237" s="36"/>
      <c r="O237" s="36"/>
      <c r="P237" s="36"/>
      <c r="Q237" s="36"/>
      <c r="R237" s="36"/>
      <c r="S237" s="36"/>
      <c r="T237" s="36"/>
      <c r="U237" s="36"/>
      <c r="V237" s="36"/>
      <c r="W237" s="36"/>
      <c r="X237" s="36"/>
      <c r="Y237" s="36"/>
      <c r="Z237" s="36"/>
      <c r="AA237" s="36"/>
      <c r="AB237" s="36"/>
      <c r="AC237" s="36"/>
      <c r="AD237" s="36"/>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4"/>
    </row>
    <row r="238" spans="1:105" s="35" customFormat="1" thickBot="1">
      <c r="A238" s="126" t="s">
        <v>398</v>
      </c>
      <c r="B238" s="80" t="s">
        <v>399</v>
      </c>
      <c r="C238" s="154"/>
      <c r="D238" s="193" t="str">
        <f t="shared" si="45"/>
        <v>ND</v>
      </c>
      <c r="E238" s="152">
        <f t="shared" si="44"/>
        <v>11.111111111111111</v>
      </c>
      <c r="F238" s="151" t="s">
        <v>41</v>
      </c>
      <c r="G238" s="65" t="s">
        <v>41</v>
      </c>
      <c r="H238" s="65">
        <f>COUNTIF($F$235:$F$243,"Tático")</f>
        <v>9</v>
      </c>
      <c r="I238" s="149">
        <f>IF(VLOOKUP($H$240,$Q$3:$X$9,8,FALSE)&lt;&gt;100,"Erro escala peso",VLOOKUP($H$240,$Q$3:$X$9,6,FALSE))</f>
        <v>100</v>
      </c>
      <c r="J238" s="153">
        <f t="shared" ref="J238:J239" si="46">IF(H238=0,"na",(I238/($H$237+$H$238+$H$239)))</f>
        <v>11.111111111111111</v>
      </c>
      <c r="K238" s="36"/>
      <c r="L238" s="36"/>
      <c r="M238" s="36"/>
      <c r="N238" s="36"/>
      <c r="O238" s="36"/>
      <c r="P238" s="36"/>
      <c r="Q238" s="36"/>
      <c r="R238" s="36"/>
      <c r="S238" s="36"/>
      <c r="T238" s="36"/>
      <c r="U238" s="36"/>
      <c r="V238" s="36"/>
      <c r="W238" s="36"/>
      <c r="X238" s="36"/>
      <c r="Y238" s="36"/>
      <c r="Z238" s="36"/>
      <c r="AA238" s="36"/>
      <c r="AB238" s="36"/>
      <c r="AC238" s="36"/>
      <c r="AD238" s="36"/>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4"/>
    </row>
    <row r="239" spans="1:105" s="35" customFormat="1" ht="30.75" thickBot="1">
      <c r="A239" s="126" t="s">
        <v>400</v>
      </c>
      <c r="B239" s="80" t="s">
        <v>401</v>
      </c>
      <c r="C239" s="154"/>
      <c r="D239" s="193" t="str">
        <f t="shared" si="45"/>
        <v>ND</v>
      </c>
      <c r="E239" s="152">
        <f t="shared" si="44"/>
        <v>11.111111111111111</v>
      </c>
      <c r="F239" s="151" t="s">
        <v>41</v>
      </c>
      <c r="G239" s="65" t="s">
        <v>44</v>
      </c>
      <c r="H239" s="65">
        <f>COUNTIF($F$235:$F$243,"Operacional")</f>
        <v>0</v>
      </c>
      <c r="I239" s="149">
        <f>IF(VLOOKUP($H$240,$Q$3:$X$9,8,FALSE)&lt;&gt;100,"Erro escala peso",VLOOKUP($H$240,$Q$3:$X$9,7,FALSE))</f>
        <v>0</v>
      </c>
      <c r="J239" s="153" t="str">
        <f t="shared" si="46"/>
        <v>na</v>
      </c>
      <c r="K239" s="36"/>
      <c r="L239" s="36"/>
      <c r="M239" s="36"/>
      <c r="N239" s="36"/>
      <c r="O239" s="36"/>
      <c r="P239" s="36"/>
      <c r="Q239" s="36"/>
      <c r="R239" s="36"/>
      <c r="S239" s="36"/>
      <c r="T239" s="36"/>
      <c r="U239" s="36"/>
      <c r="V239" s="36"/>
      <c r="W239" s="36"/>
      <c r="X239" s="36"/>
      <c r="Y239" s="36"/>
      <c r="Z239" s="36"/>
      <c r="AA239" s="36"/>
      <c r="AB239" s="36"/>
      <c r="AC239" s="36"/>
      <c r="AD239" s="36"/>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4"/>
    </row>
    <row r="240" spans="1:105" s="35" customFormat="1" ht="30" customHeight="1" thickBot="1">
      <c r="A240" s="126" t="s">
        <v>402</v>
      </c>
      <c r="B240" s="80" t="s">
        <v>403</v>
      </c>
      <c r="C240" s="154"/>
      <c r="D240" s="193" t="str">
        <f t="shared" si="45"/>
        <v>ND</v>
      </c>
      <c r="E240" s="152">
        <f t="shared" si="44"/>
        <v>11.111111111111111</v>
      </c>
      <c r="F240" s="151" t="s">
        <v>41</v>
      </c>
      <c r="G240" s="71" t="s">
        <v>47</v>
      </c>
      <c r="H240" s="71" t="str">
        <f>"R"&amp;IF(H237=0,0,H237/H237)&amp;IF(H238=0,0,H238/H238)&amp;IF(H239=0,0,H239/H239)</f>
        <v>R010</v>
      </c>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4"/>
    </row>
    <row r="241" spans="1:105" s="35" customFormat="1" ht="30.75" thickBot="1">
      <c r="A241" s="126" t="s">
        <v>404</v>
      </c>
      <c r="B241" s="80" t="s">
        <v>405</v>
      </c>
      <c r="C241" s="154"/>
      <c r="D241" s="193" t="str">
        <f t="shared" si="45"/>
        <v>ND</v>
      </c>
      <c r="E241" s="152">
        <f t="shared" si="44"/>
        <v>11.111111111111111</v>
      </c>
      <c r="F241" s="151" t="s">
        <v>41</v>
      </c>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4"/>
    </row>
    <row r="242" spans="1:105" s="35" customFormat="1" ht="45" customHeight="1" thickBot="1">
      <c r="A242" s="126" t="s">
        <v>406</v>
      </c>
      <c r="B242" s="80" t="s">
        <v>407</v>
      </c>
      <c r="C242" s="154"/>
      <c r="D242" s="193" t="str">
        <f t="shared" si="45"/>
        <v>ND</v>
      </c>
      <c r="E242" s="152">
        <f t="shared" si="44"/>
        <v>11.111111111111111</v>
      </c>
      <c r="F242" s="151" t="s">
        <v>41</v>
      </c>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4"/>
    </row>
    <row r="243" spans="1:105" s="35" customFormat="1" ht="45.75" thickBot="1">
      <c r="A243" s="126" t="s">
        <v>408</v>
      </c>
      <c r="B243" s="80" t="s">
        <v>409</v>
      </c>
      <c r="C243" s="154"/>
      <c r="D243" s="193" t="str">
        <f t="shared" si="45"/>
        <v>ND</v>
      </c>
      <c r="E243" s="152">
        <f t="shared" si="44"/>
        <v>11.111111111111111</v>
      </c>
      <c r="F243" s="151" t="s">
        <v>41</v>
      </c>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4"/>
    </row>
    <row r="244" spans="1:105" s="35" customFormat="1" ht="51" customHeight="1" thickBot="1">
      <c r="A244" s="133"/>
      <c r="B244" s="82" t="s">
        <v>410</v>
      </c>
      <c r="C244" s="13">
        <f>SUMPRODUCT(E235:E243,D235:D243)/E244</f>
        <v>0</v>
      </c>
      <c r="D244" s="169"/>
      <c r="E244" s="169">
        <f>SUM(E235:E243)</f>
        <v>100.00000000000001</v>
      </c>
      <c r="F244" s="60"/>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4"/>
    </row>
    <row r="245" spans="1:105" s="35" customFormat="1" thickBot="1">
      <c r="A245" s="134"/>
      <c r="B245" s="135"/>
      <c r="C245" s="126"/>
      <c r="D245" s="169"/>
      <c r="E245" s="169"/>
      <c r="F245" s="60"/>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4"/>
    </row>
    <row r="246" spans="1:105" s="35" customFormat="1" ht="26.25" customHeight="1" thickBot="1">
      <c r="A246" s="124" t="s">
        <v>411</v>
      </c>
      <c r="B246" s="76" t="s">
        <v>412</v>
      </c>
      <c r="C246" s="136" t="s">
        <v>28</v>
      </c>
      <c r="D246" s="194" t="s">
        <v>29</v>
      </c>
      <c r="E246" s="173" t="s">
        <v>30</v>
      </c>
      <c r="F246" s="150" t="s">
        <v>41</v>
      </c>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4"/>
    </row>
    <row r="247" spans="1:105" s="35" customFormat="1" ht="60.75" thickBot="1">
      <c r="A247" s="137" t="s">
        <v>413</v>
      </c>
      <c r="B247" s="80" t="s">
        <v>414</v>
      </c>
      <c r="C247" s="154"/>
      <c r="D247" s="193" t="str">
        <f>IF(C247="","ND",VLOOKUP(C247,$M$2:$N$5,2,FALSE))</f>
        <v>ND</v>
      </c>
      <c r="E247" s="152">
        <f>IF(F247=$G$249,$J$249,IF(F247=$G$250,$J$250,$J$251))</f>
        <v>50</v>
      </c>
      <c r="F247" s="151" t="s">
        <v>41</v>
      </c>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4"/>
    </row>
    <row r="248" spans="1:105" s="35" customFormat="1" ht="28.5" customHeight="1" thickBot="1">
      <c r="A248" s="137" t="s">
        <v>415</v>
      </c>
      <c r="B248" s="80" t="s">
        <v>416</v>
      </c>
      <c r="C248" s="154"/>
      <c r="D248" s="193" t="str">
        <f>IF(C248="","ND",VLOOKUP(C248,$M$2:$N$5,2,FALSE))</f>
        <v>ND</v>
      </c>
      <c r="E248" s="152">
        <f>IF(F248=$G$249,$J$249,IF(F248=$G$250,$J$250,$J$251))</f>
        <v>50</v>
      </c>
      <c r="F248" s="151" t="s">
        <v>41</v>
      </c>
      <c r="G248" s="69" t="s">
        <v>31</v>
      </c>
      <c r="H248" s="69" t="s">
        <v>32</v>
      </c>
      <c r="I248" s="69" t="s">
        <v>33</v>
      </c>
      <c r="J248" s="69" t="s">
        <v>34</v>
      </c>
      <c r="K248" s="36"/>
      <c r="L248" s="36"/>
      <c r="M248" s="36"/>
      <c r="N248" s="36"/>
      <c r="O248" s="36"/>
      <c r="P248" s="36"/>
      <c r="Q248" s="36"/>
      <c r="R248" s="36"/>
      <c r="S248" s="36"/>
      <c r="T248" s="36"/>
      <c r="U248" s="36"/>
      <c r="V248" s="36"/>
      <c r="W248" s="36"/>
      <c r="X248" s="36"/>
      <c r="Y248" s="36"/>
      <c r="Z248" s="36"/>
      <c r="AA248" s="36"/>
      <c r="AB248" s="36"/>
      <c r="AC248" s="36"/>
      <c r="AD248" s="36"/>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4"/>
    </row>
    <row r="249" spans="1:105" s="35" customFormat="1" ht="16.5" thickBot="1">
      <c r="A249" s="133"/>
      <c r="B249" s="82" t="s">
        <v>417</v>
      </c>
      <c r="C249" s="13">
        <f>SUMPRODUCT(D247:D248,E247:E248)/E249</f>
        <v>0</v>
      </c>
      <c r="D249" s="169"/>
      <c r="E249" s="169">
        <f>SUM(E247:E248)</f>
        <v>100</v>
      </c>
      <c r="F249" s="270"/>
      <c r="G249" s="65" t="s">
        <v>23</v>
      </c>
      <c r="H249" s="65">
        <f>COUNTIF($F$247:$F$248,"Estratégico")</f>
        <v>0</v>
      </c>
      <c r="I249" s="149">
        <f>IF(VLOOKUP($H$252,$Q$3:$X$9,8,FALSE)&lt;&gt;100,"Erro escala peso",VLOOKUP($H$252,$Q$3:$X$9,5,FALSE))</f>
        <v>0</v>
      </c>
      <c r="J249" s="153" t="str">
        <f>IF(H249=0,"na",(I249/($H$249+$H$250+$H$251)))</f>
        <v>na</v>
      </c>
      <c r="K249" s="36"/>
      <c r="L249" s="36"/>
      <c r="M249" s="36"/>
      <c r="N249" s="36"/>
      <c r="O249" s="36"/>
      <c r="P249" s="36"/>
      <c r="Q249" s="36"/>
      <c r="R249" s="36"/>
      <c r="S249" s="36"/>
      <c r="T249" s="36"/>
      <c r="U249" s="36"/>
      <c r="V249" s="36"/>
      <c r="W249" s="36"/>
      <c r="X249" s="36"/>
      <c r="Y249" s="36"/>
      <c r="Z249" s="36"/>
      <c r="AA249" s="36"/>
      <c r="AB249" s="36"/>
      <c r="AC249" s="36"/>
      <c r="AD249" s="36"/>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4"/>
    </row>
    <row r="250" spans="1:105" s="35" customFormat="1" ht="16.5" thickBot="1">
      <c r="A250" s="134"/>
      <c r="B250" s="83"/>
      <c r="C250" s="13"/>
      <c r="D250" s="169"/>
      <c r="E250" s="169"/>
      <c r="F250" s="60"/>
      <c r="G250" s="65" t="s">
        <v>41</v>
      </c>
      <c r="H250" s="65">
        <f>COUNTIF($F$247:$F$248,"Tático")</f>
        <v>2</v>
      </c>
      <c r="I250" s="149">
        <f>IF(VLOOKUP($H$252,$Q$3:$X$9,8,FALSE)&lt;&gt;100,"Erro escala peso",VLOOKUP($H$252,$Q$3:$X$9,6,FALSE))</f>
        <v>100</v>
      </c>
      <c r="J250" s="153">
        <f t="shared" ref="J250:J251" si="47">IF(H250=0,"na",(I250/($H$249+$H$250+$H$251)))</f>
        <v>50</v>
      </c>
      <c r="K250" s="36"/>
      <c r="L250" s="36"/>
      <c r="M250" s="36"/>
      <c r="N250" s="36"/>
      <c r="O250" s="36"/>
      <c r="P250" s="36"/>
      <c r="Q250" s="36"/>
      <c r="R250" s="36"/>
      <c r="S250" s="36"/>
      <c r="T250" s="36"/>
      <c r="U250" s="36"/>
      <c r="V250" s="36"/>
      <c r="W250" s="36"/>
      <c r="X250" s="36"/>
      <c r="Y250" s="36"/>
      <c r="Z250" s="36"/>
      <c r="AA250" s="36"/>
      <c r="AB250" s="36"/>
      <c r="AC250" s="36"/>
      <c r="AD250" s="36"/>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4"/>
    </row>
    <row r="251" spans="1:105" s="35" customFormat="1" thickBot="1">
      <c r="A251" s="124" t="s">
        <v>418</v>
      </c>
      <c r="B251" s="76" t="s">
        <v>419</v>
      </c>
      <c r="C251" s="136" t="s">
        <v>28</v>
      </c>
      <c r="D251" s="194" t="s">
        <v>29</v>
      </c>
      <c r="E251" s="173" t="s">
        <v>30</v>
      </c>
      <c r="F251" s="150" t="s">
        <v>41</v>
      </c>
      <c r="G251" s="65" t="s">
        <v>44</v>
      </c>
      <c r="H251" s="65">
        <f>COUNTIF($F$247:$F$248,"Operacional")</f>
        <v>0</v>
      </c>
      <c r="I251" s="149">
        <f>IF(VLOOKUP($H$252,$Q$3:$X$9,8,FALSE)&lt;&gt;100,"Erro escala peso",VLOOKUP($H$252,$Q$3:$X$9,7,FALSE))</f>
        <v>0</v>
      </c>
      <c r="J251" s="153" t="str">
        <f t="shared" si="47"/>
        <v>na</v>
      </c>
      <c r="K251" s="36"/>
      <c r="L251" s="36"/>
      <c r="M251" s="36"/>
      <c r="N251" s="36"/>
      <c r="O251" s="36"/>
      <c r="P251" s="36"/>
      <c r="Q251" s="36"/>
      <c r="R251" s="36"/>
      <c r="S251" s="36"/>
      <c r="T251" s="36"/>
      <c r="U251" s="36"/>
      <c r="V251" s="36"/>
      <c r="W251" s="36"/>
      <c r="X251" s="36"/>
      <c r="Y251" s="36"/>
      <c r="Z251" s="36"/>
      <c r="AA251" s="36"/>
      <c r="AB251" s="36"/>
      <c r="AC251" s="36"/>
      <c r="AD251" s="36"/>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4"/>
    </row>
    <row r="252" spans="1:105" s="35" customFormat="1" ht="60.75" thickBot="1">
      <c r="A252" s="88" t="s">
        <v>420</v>
      </c>
      <c r="B252" s="89" t="s">
        <v>421</v>
      </c>
      <c r="C252" s="154"/>
      <c r="D252" s="193" t="str">
        <f>IF(C252="","ND",VLOOKUP(C252,$M$2:$N$5,2,FALSE))</f>
        <v>ND</v>
      </c>
      <c r="E252" s="152">
        <f t="shared" ref="E252:E264" si="48">IF(F252=$G$254,$J$254,IF(F252=$G$255,$J$255,$J$256))</f>
        <v>7.6923076923076925</v>
      </c>
      <c r="F252" s="151" t="s">
        <v>41</v>
      </c>
      <c r="G252" s="71" t="s">
        <v>47</v>
      </c>
      <c r="H252" s="71" t="str">
        <f>"R"&amp;IF(H249=0,0,H249/H249)&amp;IF(H250=0,0,H250/H250)&amp;IF(H251=0,0,H251/H251)</f>
        <v>R010</v>
      </c>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4"/>
    </row>
    <row r="253" spans="1:105" s="35" customFormat="1" ht="40.5" customHeight="1" thickBot="1">
      <c r="A253" s="88" t="s">
        <v>422</v>
      </c>
      <c r="B253" s="89" t="s">
        <v>423</v>
      </c>
      <c r="C253" s="154"/>
      <c r="D253" s="193" t="str">
        <f t="shared" ref="D253:D263" si="49">IF(C253="","ND",VLOOKUP(C253,$M$2:$N$5,2,FALSE))</f>
        <v>ND</v>
      </c>
      <c r="E253" s="152">
        <f t="shared" si="48"/>
        <v>7.6923076923076925</v>
      </c>
      <c r="F253" s="151" t="s">
        <v>41</v>
      </c>
      <c r="G253" s="69" t="s">
        <v>31</v>
      </c>
      <c r="H253" s="69" t="s">
        <v>32</v>
      </c>
      <c r="I253" s="69" t="s">
        <v>33</v>
      </c>
      <c r="J253" s="69" t="s">
        <v>34</v>
      </c>
      <c r="K253" s="36"/>
      <c r="L253" s="36"/>
      <c r="M253" s="36"/>
      <c r="N253" s="36"/>
      <c r="O253" s="36"/>
      <c r="P253" s="36"/>
      <c r="Q253" s="36"/>
      <c r="R253" s="36"/>
      <c r="S253" s="36"/>
      <c r="T253" s="36"/>
      <c r="U253" s="36"/>
      <c r="V253" s="36"/>
      <c r="W253" s="36"/>
      <c r="X253" s="36"/>
      <c r="Y253" s="36"/>
      <c r="Z253" s="36"/>
      <c r="AA253" s="36"/>
      <c r="AB253" s="36"/>
      <c r="AC253" s="36"/>
      <c r="AD253" s="36"/>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4"/>
    </row>
    <row r="254" spans="1:105" s="35" customFormat="1" ht="45.75" thickBot="1">
      <c r="A254" s="88" t="s">
        <v>424</v>
      </c>
      <c r="B254" s="89" t="s">
        <v>425</v>
      </c>
      <c r="C254" s="154"/>
      <c r="D254" s="193" t="str">
        <f t="shared" si="49"/>
        <v>ND</v>
      </c>
      <c r="E254" s="152">
        <f t="shared" si="48"/>
        <v>7.6923076923076925</v>
      </c>
      <c r="F254" s="151" t="s">
        <v>41</v>
      </c>
      <c r="G254" s="65" t="s">
        <v>23</v>
      </c>
      <c r="H254" s="65">
        <f>COUNTIF($F$252:$F$264,"Estratégico")</f>
        <v>0</v>
      </c>
      <c r="I254" s="149">
        <f>IF(VLOOKUP($H$257,$Q$3:$X$9,8,FALSE)&lt;&gt;100,"Erro escala peso",VLOOKUP($H$257,$Q$3:$X$9,5,FALSE))</f>
        <v>0</v>
      </c>
      <c r="J254" s="153" t="str">
        <f>IF(H254=0,"na",(I254/($H$254+$H$255+$H$256)))</f>
        <v>na</v>
      </c>
      <c r="K254" s="36"/>
      <c r="L254" s="36"/>
      <c r="M254" s="36"/>
      <c r="N254" s="36"/>
      <c r="O254" s="36"/>
      <c r="P254" s="36"/>
      <c r="Q254" s="36"/>
      <c r="R254" s="36"/>
      <c r="S254" s="36"/>
      <c r="T254" s="36"/>
      <c r="U254" s="36"/>
      <c r="V254" s="36"/>
      <c r="W254" s="36"/>
      <c r="X254" s="36"/>
      <c r="Y254" s="36"/>
      <c r="Z254" s="36"/>
      <c r="AA254" s="36"/>
      <c r="AB254" s="36"/>
      <c r="AC254" s="36"/>
      <c r="AD254" s="36"/>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4"/>
    </row>
    <row r="255" spans="1:105" s="35" customFormat="1" ht="30.75" thickBot="1">
      <c r="A255" s="88" t="s">
        <v>426</v>
      </c>
      <c r="B255" s="89" t="s">
        <v>427</v>
      </c>
      <c r="C255" s="154"/>
      <c r="D255" s="193" t="str">
        <f t="shared" si="49"/>
        <v>ND</v>
      </c>
      <c r="E255" s="152">
        <f t="shared" si="48"/>
        <v>7.6923076923076925</v>
      </c>
      <c r="F255" s="151" t="s">
        <v>41</v>
      </c>
      <c r="G255" s="65" t="s">
        <v>41</v>
      </c>
      <c r="H255" s="65">
        <f>COUNTIF($F$252:$F$264,"Tático")</f>
        <v>13</v>
      </c>
      <c r="I255" s="149">
        <f>IF(VLOOKUP($H$257,$Q$3:$X$9,8,FALSE)&lt;&gt;100,"Erro escala peso",VLOOKUP($H$257,$Q$3:$X$9,6,FALSE))</f>
        <v>100</v>
      </c>
      <c r="J255" s="153">
        <f t="shared" ref="J255:J256" si="50">IF(H255=0,"na",(I255/($H$254+$H$255+$H$256)))</f>
        <v>7.6923076923076925</v>
      </c>
      <c r="K255" s="36"/>
      <c r="L255" s="36"/>
      <c r="M255" s="36"/>
      <c r="N255" s="36"/>
      <c r="O255" s="36"/>
      <c r="P255" s="36"/>
      <c r="Q255" s="36"/>
      <c r="R255" s="36"/>
      <c r="S255" s="36"/>
      <c r="T255" s="36"/>
      <c r="U255" s="36"/>
      <c r="V255" s="36"/>
      <c r="W255" s="36"/>
      <c r="X255" s="36"/>
      <c r="Y255" s="36"/>
      <c r="Z255" s="36"/>
      <c r="AA255" s="36"/>
      <c r="AB255" s="36"/>
      <c r="AC255" s="36"/>
      <c r="AD255" s="36"/>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4"/>
    </row>
    <row r="256" spans="1:105" s="35" customFormat="1" ht="65.25" customHeight="1" thickBot="1">
      <c r="A256" s="88" t="s">
        <v>428</v>
      </c>
      <c r="B256" s="89" t="s">
        <v>429</v>
      </c>
      <c r="C256" s="154"/>
      <c r="D256" s="193" t="str">
        <f t="shared" si="49"/>
        <v>ND</v>
      </c>
      <c r="E256" s="152">
        <f t="shared" si="48"/>
        <v>7.6923076923076925</v>
      </c>
      <c r="F256" s="151" t="s">
        <v>41</v>
      </c>
      <c r="G256" s="65" t="s">
        <v>44</v>
      </c>
      <c r="H256" s="65">
        <f>COUNTIF($F$252:$F$264,"Operacional")</f>
        <v>0</v>
      </c>
      <c r="I256" s="149">
        <f>IF(VLOOKUP($H$257,$Q$3:$X$9,8,FALSE)&lt;&gt;100,"Erro escala peso",VLOOKUP($H$257,$Q$3:$X$9,7,FALSE))</f>
        <v>0</v>
      </c>
      <c r="J256" s="153" t="str">
        <f t="shared" si="50"/>
        <v>na</v>
      </c>
      <c r="K256" s="36"/>
      <c r="L256" s="36"/>
      <c r="M256" s="36"/>
      <c r="N256" s="36"/>
      <c r="O256" s="36"/>
      <c r="P256" s="36"/>
      <c r="Q256" s="36"/>
      <c r="R256" s="36"/>
      <c r="S256" s="36"/>
      <c r="T256" s="36"/>
      <c r="U256" s="36"/>
      <c r="V256" s="36"/>
      <c r="W256" s="36"/>
      <c r="X256" s="36"/>
      <c r="Y256" s="36"/>
      <c r="Z256" s="36"/>
      <c r="AA256" s="36"/>
      <c r="AB256" s="36"/>
      <c r="AC256" s="36"/>
      <c r="AD256" s="36"/>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4"/>
    </row>
    <row r="257" spans="1:105" s="35" customFormat="1" ht="30.75" thickBot="1">
      <c r="A257" s="88" t="s">
        <v>430</v>
      </c>
      <c r="B257" s="89" t="s">
        <v>431</v>
      </c>
      <c r="C257" s="154"/>
      <c r="D257" s="193" t="str">
        <f t="shared" si="49"/>
        <v>ND</v>
      </c>
      <c r="E257" s="152">
        <f t="shared" si="48"/>
        <v>7.6923076923076925</v>
      </c>
      <c r="F257" s="151" t="s">
        <v>41</v>
      </c>
      <c r="G257" s="71" t="s">
        <v>47</v>
      </c>
      <c r="H257" s="71" t="str">
        <f>"R"&amp;IF(H254=0,0,H254/H254)&amp;IF(H255=0,0,H255/H255)&amp;IF(H256=0,0,H256/H256)</f>
        <v>R010</v>
      </c>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4"/>
    </row>
    <row r="258" spans="1:105" s="35" customFormat="1" ht="75.75" thickBot="1">
      <c r="A258" s="88" t="s">
        <v>432</v>
      </c>
      <c r="B258" s="89" t="s">
        <v>433</v>
      </c>
      <c r="C258" s="154"/>
      <c r="D258" s="193" t="str">
        <f t="shared" si="49"/>
        <v>ND</v>
      </c>
      <c r="E258" s="152">
        <f t="shared" si="48"/>
        <v>7.6923076923076925</v>
      </c>
      <c r="F258" s="151" t="s">
        <v>41</v>
      </c>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4"/>
    </row>
    <row r="259" spans="1:105" s="35" customFormat="1" ht="75.75" thickBot="1">
      <c r="A259" s="88" t="s">
        <v>434</v>
      </c>
      <c r="B259" s="89" t="s">
        <v>435</v>
      </c>
      <c r="C259" s="154"/>
      <c r="D259" s="193" t="str">
        <f t="shared" si="49"/>
        <v>ND</v>
      </c>
      <c r="E259" s="152">
        <f t="shared" si="48"/>
        <v>7.6923076923076925</v>
      </c>
      <c r="F259" s="151" t="s">
        <v>41</v>
      </c>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4"/>
    </row>
    <row r="260" spans="1:105" s="35" customFormat="1" ht="45.75" thickBot="1">
      <c r="A260" s="88" t="s">
        <v>436</v>
      </c>
      <c r="B260" s="89" t="s">
        <v>437</v>
      </c>
      <c r="C260" s="154"/>
      <c r="D260" s="193" t="str">
        <f t="shared" si="49"/>
        <v>ND</v>
      </c>
      <c r="E260" s="152">
        <f t="shared" si="48"/>
        <v>7.6923076923076925</v>
      </c>
      <c r="F260" s="151" t="s">
        <v>41</v>
      </c>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4"/>
    </row>
    <row r="261" spans="1:105" s="35" customFormat="1" ht="60.75" thickBot="1">
      <c r="A261" s="88" t="s">
        <v>438</v>
      </c>
      <c r="B261" s="89" t="s">
        <v>439</v>
      </c>
      <c r="C261" s="154"/>
      <c r="D261" s="193" t="str">
        <f t="shared" si="49"/>
        <v>ND</v>
      </c>
      <c r="E261" s="152">
        <f t="shared" si="48"/>
        <v>7.6923076923076925</v>
      </c>
      <c r="F261" s="151" t="s">
        <v>41</v>
      </c>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4"/>
    </row>
    <row r="262" spans="1:105" s="35" customFormat="1" ht="30.75" thickBot="1">
      <c r="A262" s="88" t="s">
        <v>440</v>
      </c>
      <c r="B262" s="89" t="s">
        <v>441</v>
      </c>
      <c r="C262" s="154"/>
      <c r="D262" s="193" t="str">
        <f t="shared" si="49"/>
        <v>ND</v>
      </c>
      <c r="E262" s="152">
        <f t="shared" si="48"/>
        <v>7.6923076923076925</v>
      </c>
      <c r="F262" s="151" t="s">
        <v>41</v>
      </c>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4"/>
    </row>
    <row r="263" spans="1:105" s="35" customFormat="1" ht="45.75" thickBot="1">
      <c r="A263" s="88" t="s">
        <v>442</v>
      </c>
      <c r="B263" s="89" t="s">
        <v>443</v>
      </c>
      <c r="C263" s="154"/>
      <c r="D263" s="193" t="str">
        <f t="shared" si="49"/>
        <v>ND</v>
      </c>
      <c r="E263" s="152">
        <f t="shared" si="48"/>
        <v>7.6923076923076925</v>
      </c>
      <c r="F263" s="151" t="s">
        <v>41</v>
      </c>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4"/>
    </row>
    <row r="264" spans="1:105" s="35" customFormat="1" ht="30.75" thickBot="1">
      <c r="A264" s="88" t="s">
        <v>444</v>
      </c>
      <c r="B264" s="89" t="s">
        <v>445</v>
      </c>
      <c r="C264" s="154"/>
      <c r="D264" s="193" t="str">
        <f>IF(C264="","ND",VLOOKUP(C264,$M$2:$N$5,2,FALSE))</f>
        <v>ND</v>
      </c>
      <c r="E264" s="152">
        <f t="shared" si="48"/>
        <v>7.6923076923076925</v>
      </c>
      <c r="F264" s="151" t="s">
        <v>41</v>
      </c>
      <c r="G264" s="36"/>
      <c r="H264" s="36"/>
      <c r="I264" s="36"/>
      <c r="J264" s="36"/>
      <c r="K264" s="36"/>
      <c r="L264" s="36"/>
      <c r="M264" s="32"/>
      <c r="N264" s="36"/>
      <c r="O264" s="36"/>
      <c r="P264" s="36"/>
      <c r="Q264" s="36"/>
      <c r="R264" s="36"/>
      <c r="S264" s="36"/>
      <c r="T264" s="36"/>
      <c r="U264" s="36"/>
      <c r="V264" s="36"/>
      <c r="W264" s="36"/>
      <c r="X264" s="36"/>
      <c r="Y264" s="36"/>
      <c r="Z264" s="36"/>
      <c r="AA264" s="36"/>
      <c r="AB264" s="36"/>
      <c r="AC264" s="36"/>
      <c r="AD264" s="36"/>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4"/>
    </row>
    <row r="265" spans="1:105" s="35" customFormat="1" ht="60.75" customHeight="1" thickBot="1">
      <c r="A265" s="134"/>
      <c r="B265" s="82" t="s">
        <v>446</v>
      </c>
      <c r="C265" s="13">
        <f>SUMPRODUCT(D252:D264,E252:E264)/E265</f>
        <v>0</v>
      </c>
      <c r="D265" s="169"/>
      <c r="E265" s="169">
        <f>SUM(E252:E264)</f>
        <v>100</v>
      </c>
      <c r="F265" s="60"/>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4"/>
    </row>
    <row r="266" spans="1:105" s="35" customFormat="1" thickBot="1">
      <c r="A266" s="127"/>
      <c r="B266" s="128"/>
      <c r="C266" s="129"/>
      <c r="D266" s="198"/>
      <c r="E266" s="182"/>
      <c r="F266" s="60"/>
      <c r="G266" s="36"/>
      <c r="H266" s="36"/>
      <c r="I266" s="36"/>
      <c r="J266" s="36"/>
      <c r="K266" s="36"/>
      <c r="L266" s="36"/>
      <c r="M266" s="2"/>
      <c r="N266" s="36"/>
      <c r="O266" s="36"/>
      <c r="P266" s="36"/>
      <c r="Q266" s="36"/>
      <c r="R266" s="36"/>
      <c r="S266" s="36"/>
      <c r="T266" s="36"/>
      <c r="U266" s="36"/>
      <c r="V266" s="36"/>
      <c r="W266" s="36"/>
      <c r="X266" s="36"/>
      <c r="Y266" s="36"/>
      <c r="Z266" s="36"/>
      <c r="AA266" s="36"/>
      <c r="AB266" s="36"/>
      <c r="AC266" s="36"/>
      <c r="AD266" s="36"/>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4"/>
    </row>
    <row r="267" spans="1:105" s="35" customFormat="1" thickBot="1">
      <c r="A267" s="127"/>
      <c r="B267" s="320" t="s">
        <v>447</v>
      </c>
      <c r="C267" s="321"/>
      <c r="D267" s="351"/>
      <c r="E267" s="180"/>
      <c r="F267" s="147" t="str">
        <f>F233</f>
        <v>Tático</v>
      </c>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4"/>
    </row>
    <row r="268" spans="1:105" s="35" customFormat="1" ht="24" customHeight="1" thickBot="1">
      <c r="A268" s="127"/>
      <c r="B268" s="91" t="s">
        <v>133</v>
      </c>
      <c r="C268" s="92" t="s">
        <v>134</v>
      </c>
      <c r="D268" s="130" t="s">
        <v>30</v>
      </c>
      <c r="E268" s="180"/>
      <c r="F268" s="64"/>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4"/>
    </row>
    <row r="269" spans="1:105" s="35" customFormat="1" ht="24" customHeight="1" thickBot="1">
      <c r="A269" s="127"/>
      <c r="B269" s="93" t="s">
        <v>448</v>
      </c>
      <c r="C269" s="14">
        <f>C244</f>
        <v>0</v>
      </c>
      <c r="D269" s="157">
        <f>IF(F269=$G$270,$J$270,IF(F269=$G$271,$J$271,$J$272))</f>
        <v>33.333333333333336</v>
      </c>
      <c r="E269" s="180"/>
      <c r="F269" s="78" t="str">
        <f>F234</f>
        <v>Tático</v>
      </c>
      <c r="G269" s="69" t="s">
        <v>31</v>
      </c>
      <c r="H269" s="69" t="s">
        <v>32</v>
      </c>
      <c r="I269" s="69" t="s">
        <v>33</v>
      </c>
      <c r="J269" s="69" t="s">
        <v>34</v>
      </c>
      <c r="K269" s="36"/>
      <c r="L269" s="36"/>
      <c r="M269" s="36"/>
      <c r="N269" s="36"/>
      <c r="O269" s="36"/>
      <c r="P269" s="32"/>
      <c r="Q269" s="32"/>
      <c r="R269" s="36"/>
      <c r="S269" s="36"/>
      <c r="T269" s="36"/>
      <c r="U269" s="36"/>
      <c r="V269" s="36"/>
      <c r="W269" s="36"/>
      <c r="X269" s="36"/>
      <c r="Y269" s="36"/>
      <c r="Z269" s="36"/>
      <c r="AA269" s="36"/>
      <c r="AB269" s="36"/>
      <c r="AC269" s="36"/>
      <c r="AD269" s="36"/>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4"/>
    </row>
    <row r="270" spans="1:105" s="35" customFormat="1" thickBot="1">
      <c r="A270" s="127"/>
      <c r="B270" s="93" t="s">
        <v>449</v>
      </c>
      <c r="C270" s="14">
        <f>C249</f>
        <v>0</v>
      </c>
      <c r="D270" s="157">
        <f>IF(F270=$G$270,$J$270,IF(F270=$G$271,$J$271,$J$272))</f>
        <v>33.333333333333336</v>
      </c>
      <c r="E270" s="180"/>
      <c r="F270" s="78" t="str">
        <f>F246</f>
        <v>Tático</v>
      </c>
      <c r="G270" s="65" t="s">
        <v>23</v>
      </c>
      <c r="H270" s="65">
        <f>COUNTIF($F$269:$F$271,"Estratégico")</f>
        <v>0</v>
      </c>
      <c r="I270" s="149">
        <f>IF(VLOOKUP($H$273,$Q$3:$X$9,8,FALSE)&lt;&gt;100,"Erro escala peso",VLOOKUP($H$273,$Q$3:$X$9,5,FALSE))</f>
        <v>0</v>
      </c>
      <c r="J270" s="153" t="str">
        <f>IF(H270=0,"na",(I270/($H$270+$H$271+$H$272)))</f>
        <v>na</v>
      </c>
      <c r="K270" s="36"/>
      <c r="L270" s="36"/>
      <c r="M270" s="36"/>
      <c r="N270" s="32"/>
      <c r="O270" s="32"/>
      <c r="P270" s="36"/>
      <c r="Q270" s="36"/>
      <c r="R270" s="36"/>
      <c r="S270" s="36"/>
      <c r="T270" s="36"/>
      <c r="U270" s="36"/>
      <c r="V270" s="36"/>
      <c r="W270" s="36"/>
      <c r="X270" s="36"/>
      <c r="Y270" s="36"/>
      <c r="Z270" s="36"/>
      <c r="AA270" s="36"/>
      <c r="AB270" s="36"/>
      <c r="AC270" s="36"/>
      <c r="AD270" s="36"/>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4"/>
    </row>
    <row r="271" spans="1:105" s="35" customFormat="1" thickBot="1">
      <c r="A271" s="127"/>
      <c r="B271" s="93" t="s">
        <v>450</v>
      </c>
      <c r="C271" s="14">
        <f>C265</f>
        <v>0</v>
      </c>
      <c r="D271" s="157">
        <f>IF(F271=$G$270,$J$270,IF(F271=$G$271,$J$271,$J$272))</f>
        <v>33.333333333333336</v>
      </c>
      <c r="E271" s="180"/>
      <c r="F271" s="78" t="str">
        <f>F251</f>
        <v>Tático</v>
      </c>
      <c r="G271" s="65" t="s">
        <v>41</v>
      </c>
      <c r="H271" s="65">
        <f>COUNTIF($F$269:$F$271,"Tático")</f>
        <v>3</v>
      </c>
      <c r="I271" s="149">
        <f>IF(VLOOKUP($H$273,$Q$3:$X$9,8,FALSE)&lt;&gt;100,"Erro escala peso",VLOOKUP($H$273,$Q$3:$X$9,6,FALSE))</f>
        <v>100</v>
      </c>
      <c r="J271" s="153">
        <f t="shared" ref="J271:J272" si="51">IF(H271=0,"na",(I271/($H$270+$H$271+$H$272)))</f>
        <v>33.333333333333336</v>
      </c>
      <c r="K271" s="36"/>
      <c r="L271" s="36"/>
      <c r="M271" s="36"/>
      <c r="N271" s="36"/>
      <c r="O271" s="36"/>
      <c r="P271" s="2"/>
      <c r="Q271" s="2"/>
      <c r="R271" s="36"/>
      <c r="S271" s="36"/>
      <c r="T271" s="36"/>
      <c r="U271" s="36"/>
      <c r="V271" s="36"/>
      <c r="W271" s="36"/>
      <c r="X271" s="36"/>
      <c r="Y271" s="36"/>
      <c r="Z271" s="36"/>
      <c r="AA271" s="36"/>
      <c r="AB271" s="36"/>
      <c r="AC271" s="36"/>
      <c r="AD271" s="36"/>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4"/>
    </row>
    <row r="272" spans="1:105" s="35" customFormat="1" ht="20.25" customHeight="1" thickBot="1">
      <c r="A272" s="127"/>
      <c r="B272" s="94" t="s">
        <v>135</v>
      </c>
      <c r="C272" s="324">
        <f>SUMPRODUCT(C269:C271,D269:D271)/SUM(D269:D271)</f>
        <v>0</v>
      </c>
      <c r="D272" s="325"/>
      <c r="E272" s="180"/>
      <c r="F272" s="64"/>
      <c r="G272" s="65" t="s">
        <v>44</v>
      </c>
      <c r="H272" s="65">
        <f>COUNTIF($F$269:$F$271,"Operacional")</f>
        <v>0</v>
      </c>
      <c r="I272" s="149">
        <f>IF(VLOOKUP($H$273,$Q$3:$X$9,8,FALSE)&lt;&gt;100,"Erro escala peso",VLOOKUP($H$273,$Q$3:$X$9,7,FALSE))</f>
        <v>0</v>
      </c>
      <c r="J272" s="153" t="str">
        <f t="shared" si="51"/>
        <v>na</v>
      </c>
      <c r="K272" s="36"/>
      <c r="L272" s="36"/>
      <c r="M272" s="36"/>
      <c r="N272" s="2"/>
      <c r="O272" s="2"/>
      <c r="P272" s="36"/>
      <c r="Q272" s="36"/>
      <c r="R272" s="32"/>
      <c r="S272" s="32"/>
      <c r="T272" s="32"/>
      <c r="U272" s="36"/>
      <c r="V272" s="36"/>
      <c r="W272" s="36"/>
      <c r="X272" s="36"/>
      <c r="Y272" s="36"/>
      <c r="Z272" s="36"/>
      <c r="AA272" s="36"/>
      <c r="AB272" s="36"/>
      <c r="AC272" s="36"/>
      <c r="AD272" s="36"/>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4"/>
    </row>
    <row r="273" spans="1:105" s="35" customFormat="1" ht="16.5" thickBot="1">
      <c r="A273" s="127"/>
      <c r="B273" s="138"/>
      <c r="C273" s="44"/>
      <c r="D273" s="198"/>
      <c r="E273" s="174"/>
      <c r="F273" s="60"/>
      <c r="G273" s="71" t="s">
        <v>47</v>
      </c>
      <c r="H273" s="71" t="str">
        <f>"R"&amp;IF(H270=0,0,H270/H270)&amp;IF(H271=0,0,H271/H271)&amp;IF(H272=0,0,H272/H272)</f>
        <v>R010</v>
      </c>
      <c r="I273" s="32"/>
      <c r="J273" s="32"/>
      <c r="K273" s="32"/>
      <c r="L273" s="32"/>
      <c r="M273" s="36"/>
      <c r="N273" s="36"/>
      <c r="O273" s="36"/>
      <c r="P273" s="36"/>
      <c r="Q273" s="36"/>
      <c r="R273" s="36"/>
      <c r="S273" s="36"/>
      <c r="T273" s="36"/>
      <c r="U273" s="32"/>
      <c r="V273" s="32"/>
      <c r="W273" s="32"/>
      <c r="X273" s="32"/>
      <c r="Y273" s="32"/>
      <c r="Z273" s="32"/>
      <c r="AA273" s="32"/>
      <c r="AB273" s="32"/>
      <c r="AC273" s="32"/>
      <c r="AD273" s="32"/>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4"/>
    </row>
    <row r="274" spans="1:105" s="35" customFormat="1" ht="20.25" customHeight="1" thickBot="1">
      <c r="A274" s="330" t="s">
        <v>451</v>
      </c>
      <c r="B274" s="331"/>
      <c r="C274" s="331"/>
      <c r="D274" s="331"/>
      <c r="E274" s="332"/>
      <c r="F274" s="150" t="s">
        <v>41</v>
      </c>
      <c r="G274" s="36"/>
      <c r="H274" s="36"/>
      <c r="I274" s="36"/>
      <c r="J274" s="36"/>
      <c r="K274" s="36"/>
      <c r="L274" s="36"/>
      <c r="M274" s="36"/>
      <c r="N274" s="36"/>
      <c r="O274" s="36"/>
      <c r="P274" s="36"/>
      <c r="Q274" s="36"/>
      <c r="R274" s="2"/>
      <c r="S274" s="2"/>
      <c r="T274" s="2"/>
      <c r="U274" s="36"/>
      <c r="V274" s="36"/>
      <c r="W274" s="36"/>
      <c r="X274" s="36"/>
      <c r="Y274" s="36"/>
      <c r="Z274" s="36"/>
      <c r="AA274" s="36"/>
      <c r="AB274" s="36"/>
      <c r="AC274" s="36"/>
      <c r="AD274" s="36"/>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4"/>
    </row>
    <row r="275" spans="1:105" thickBot="1">
      <c r="A275" s="124" t="s">
        <v>452</v>
      </c>
      <c r="B275" s="76" t="s">
        <v>453</v>
      </c>
      <c r="C275" s="125" t="s">
        <v>28</v>
      </c>
      <c r="D275" s="194" t="s">
        <v>29</v>
      </c>
      <c r="E275" s="173" t="s">
        <v>30</v>
      </c>
      <c r="F275" s="150" t="s">
        <v>41</v>
      </c>
      <c r="G275" s="36"/>
      <c r="H275" s="36"/>
      <c r="I275" s="36"/>
      <c r="J275" s="36"/>
      <c r="M275" s="36"/>
      <c r="N275" s="36"/>
      <c r="O275" s="36"/>
      <c r="P275" s="36"/>
      <c r="Q275" s="36"/>
      <c r="R275" s="36"/>
      <c r="S275" s="36"/>
      <c r="T275" s="36"/>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6"/>
    </row>
    <row r="276" spans="1:105" s="35" customFormat="1" ht="30.75" thickBot="1">
      <c r="A276" s="88" t="s">
        <v>454</v>
      </c>
      <c r="B276" s="80" t="s">
        <v>455</v>
      </c>
      <c r="C276" s="148"/>
      <c r="D276" s="193" t="str">
        <f>IF(C276="","ND",VLOOKUP(C276,$M$2:$N$5,2,FALSE))</f>
        <v>ND</v>
      </c>
      <c r="E276" s="152">
        <f t="shared" ref="E276:E302" si="52">IF(F276=$G$278,$J$278,IF(F276=$G$279,$J$279,$J$280))</f>
        <v>3.7037037037037037</v>
      </c>
      <c r="F276" s="151" t="s">
        <v>41</v>
      </c>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4"/>
    </row>
    <row r="277" spans="1:105" s="35" customFormat="1" ht="30.75" thickBot="1">
      <c r="A277" s="88" t="s">
        <v>456</v>
      </c>
      <c r="B277" s="80" t="s">
        <v>457</v>
      </c>
      <c r="C277" s="148"/>
      <c r="D277" s="193" t="str">
        <f t="shared" ref="D277:D302" si="53">IF(C277="","ND",VLOOKUP(C277,$M$2:$N$5,2,FALSE))</f>
        <v>ND</v>
      </c>
      <c r="E277" s="152">
        <f t="shared" si="52"/>
        <v>3.7037037037037037</v>
      </c>
      <c r="F277" s="151" t="s">
        <v>41</v>
      </c>
      <c r="G277" s="69" t="s">
        <v>31</v>
      </c>
      <c r="H277" s="69" t="s">
        <v>32</v>
      </c>
      <c r="I277" s="69" t="s">
        <v>33</v>
      </c>
      <c r="J277" s="69" t="s">
        <v>34</v>
      </c>
      <c r="K277" s="36"/>
      <c r="L277" s="36"/>
      <c r="M277" s="36"/>
      <c r="N277" s="36"/>
      <c r="O277" s="36"/>
      <c r="P277" s="36"/>
      <c r="Q277" s="36"/>
      <c r="R277" s="36"/>
      <c r="S277" s="36"/>
      <c r="T277" s="36"/>
      <c r="U277" s="36"/>
      <c r="V277" s="36"/>
      <c r="W277" s="36"/>
      <c r="X277" s="36"/>
      <c r="Y277" s="36"/>
      <c r="Z277" s="36"/>
      <c r="AA277" s="36"/>
      <c r="AB277" s="36"/>
      <c r="AC277" s="36"/>
      <c r="AD277" s="36"/>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4"/>
    </row>
    <row r="278" spans="1:105" s="35" customFormat="1" ht="30.75" thickBot="1">
      <c r="A278" s="88" t="s">
        <v>458</v>
      </c>
      <c r="B278" s="90" t="s">
        <v>459</v>
      </c>
      <c r="C278" s="148"/>
      <c r="D278" s="193" t="str">
        <f t="shared" si="53"/>
        <v>ND</v>
      </c>
      <c r="E278" s="152">
        <f t="shared" si="52"/>
        <v>3.7037037037037037</v>
      </c>
      <c r="F278" s="151" t="s">
        <v>41</v>
      </c>
      <c r="G278" s="65" t="s">
        <v>23</v>
      </c>
      <c r="H278" s="65">
        <f>COUNTIF($F$276:$F$302,"Estratégico")</f>
        <v>0</v>
      </c>
      <c r="I278" s="149">
        <f>IF(VLOOKUP($H$281,$Q$3:$X$9,8,FALSE)&lt;&gt;100,"Erro escala peso",VLOOKUP($H$281,$Q$3:$X$9,5,FALSE))</f>
        <v>0</v>
      </c>
      <c r="J278" s="153" t="str">
        <f>IF(H278=0,"na",(I278/($H$278+$H$279+$H$280)))</f>
        <v>na</v>
      </c>
      <c r="K278" s="36"/>
      <c r="L278" s="36"/>
      <c r="M278" s="36"/>
      <c r="N278" s="36"/>
      <c r="O278" s="36"/>
      <c r="P278" s="36"/>
      <c r="Q278" s="36"/>
      <c r="R278" s="36"/>
      <c r="S278" s="36"/>
      <c r="T278" s="36"/>
      <c r="U278" s="36"/>
      <c r="V278" s="36"/>
      <c r="W278" s="36"/>
      <c r="X278" s="36"/>
      <c r="Y278" s="36"/>
      <c r="Z278" s="36"/>
      <c r="AA278" s="36"/>
      <c r="AB278" s="36"/>
      <c r="AC278" s="36"/>
      <c r="AD278" s="36"/>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4"/>
    </row>
    <row r="279" spans="1:105" s="35" customFormat="1" ht="45.75" customHeight="1" thickBot="1">
      <c r="A279" s="88" t="s">
        <v>460</v>
      </c>
      <c r="B279" s="90" t="s">
        <v>461</v>
      </c>
      <c r="C279" s="148"/>
      <c r="D279" s="193" t="str">
        <f t="shared" si="53"/>
        <v>ND</v>
      </c>
      <c r="E279" s="152">
        <f t="shared" si="52"/>
        <v>3.7037037037037037</v>
      </c>
      <c r="F279" s="151" t="s">
        <v>41</v>
      </c>
      <c r="G279" s="65" t="s">
        <v>41</v>
      </c>
      <c r="H279" s="65">
        <f>COUNTIF($F$276:$F$302,"Tático")</f>
        <v>27</v>
      </c>
      <c r="I279" s="149">
        <f>IF(VLOOKUP($H$281,$Q$3:$X$9,8,FALSE)&lt;&gt;100,"Erro escala peso",VLOOKUP($H$281,$Q$3:$X$9,6,FALSE))</f>
        <v>100</v>
      </c>
      <c r="J279" s="153">
        <f t="shared" ref="J279:J280" si="54">IF(H279=0,"na",(I279/($H$278+$H$279+$H$280)))</f>
        <v>3.7037037037037037</v>
      </c>
      <c r="K279" s="36"/>
      <c r="L279" s="36"/>
      <c r="M279" s="36"/>
      <c r="N279" s="36"/>
      <c r="O279" s="36"/>
      <c r="P279" s="36"/>
      <c r="Q279" s="36"/>
      <c r="R279" s="36"/>
      <c r="S279" s="36"/>
      <c r="T279" s="36"/>
      <c r="U279" s="36"/>
      <c r="V279" s="36"/>
      <c r="W279" s="36"/>
      <c r="X279" s="36"/>
      <c r="Y279" s="36"/>
      <c r="Z279" s="36"/>
      <c r="AA279" s="36"/>
      <c r="AB279" s="36"/>
      <c r="AC279" s="36"/>
      <c r="AD279" s="36"/>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c r="CT279" s="33"/>
      <c r="CU279" s="33"/>
      <c r="CV279" s="33"/>
      <c r="CW279" s="33"/>
      <c r="CX279" s="33"/>
      <c r="CY279" s="33"/>
      <c r="CZ279" s="33"/>
      <c r="DA279" s="34"/>
    </row>
    <row r="280" spans="1:105" s="35" customFormat="1" ht="30.75" thickBot="1">
      <c r="A280" s="88" t="s">
        <v>462</v>
      </c>
      <c r="B280" s="90" t="s">
        <v>463</v>
      </c>
      <c r="C280" s="148"/>
      <c r="D280" s="193" t="str">
        <f t="shared" si="53"/>
        <v>ND</v>
      </c>
      <c r="E280" s="152">
        <f t="shared" si="52"/>
        <v>3.7037037037037037</v>
      </c>
      <c r="F280" s="151" t="s">
        <v>41</v>
      </c>
      <c r="G280" s="65" t="s">
        <v>44</v>
      </c>
      <c r="H280" s="65">
        <f>COUNTIF($F$276:$F$302,"Operacional")</f>
        <v>0</v>
      </c>
      <c r="I280" s="149">
        <f>IF(VLOOKUP($H$281,$Q$3:$X$9,8,FALSE)&lt;&gt;100,"Erro escala peso",VLOOKUP($H$281,$Q$3:$X$9,7,FALSE))</f>
        <v>0</v>
      </c>
      <c r="J280" s="153" t="str">
        <f t="shared" si="54"/>
        <v>na</v>
      </c>
      <c r="K280" s="36"/>
      <c r="L280" s="36"/>
      <c r="M280" s="36"/>
      <c r="N280" s="36"/>
      <c r="O280" s="36"/>
      <c r="P280" s="36"/>
      <c r="Q280" s="36"/>
      <c r="R280" s="36"/>
      <c r="S280" s="36"/>
      <c r="T280" s="36"/>
      <c r="U280" s="36"/>
      <c r="V280" s="36"/>
      <c r="W280" s="36"/>
      <c r="X280" s="36"/>
      <c r="Y280" s="36"/>
      <c r="Z280" s="36"/>
      <c r="AA280" s="36"/>
      <c r="AB280" s="36"/>
      <c r="AC280" s="36"/>
      <c r="AD280" s="36"/>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c r="CR280" s="33"/>
      <c r="CS280" s="33"/>
      <c r="CT280" s="33"/>
      <c r="CU280" s="33"/>
      <c r="CV280" s="33"/>
      <c r="CW280" s="33"/>
      <c r="CX280" s="33"/>
      <c r="CY280" s="33"/>
      <c r="CZ280" s="33"/>
      <c r="DA280" s="34"/>
    </row>
    <row r="281" spans="1:105" s="35" customFormat="1" ht="42.75" customHeight="1" thickBot="1">
      <c r="A281" s="88" t="s">
        <v>464</v>
      </c>
      <c r="B281" s="90" t="s">
        <v>465</v>
      </c>
      <c r="C281" s="148"/>
      <c r="D281" s="193" t="str">
        <f t="shared" si="53"/>
        <v>ND</v>
      </c>
      <c r="E281" s="152">
        <f t="shared" si="52"/>
        <v>3.7037037037037037</v>
      </c>
      <c r="F281" s="151" t="s">
        <v>41</v>
      </c>
      <c r="G281" s="71" t="s">
        <v>47</v>
      </c>
      <c r="H281" s="71" t="str">
        <f>"R"&amp;IF(H278=0,0,H278/H278)&amp;IF(H279=0,0,H279/H279)&amp;IF(H280=0,0,H280/H280)</f>
        <v>R010</v>
      </c>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c r="CR281" s="33"/>
      <c r="CS281" s="33"/>
      <c r="CT281" s="33"/>
      <c r="CU281" s="33"/>
      <c r="CV281" s="33"/>
      <c r="CW281" s="33"/>
      <c r="CX281" s="33"/>
      <c r="CY281" s="33"/>
      <c r="CZ281" s="33"/>
      <c r="DA281" s="34"/>
    </row>
    <row r="282" spans="1:105" s="35" customFormat="1" ht="30.75" thickBot="1">
      <c r="A282" s="88" t="s">
        <v>466</v>
      </c>
      <c r="B282" s="90" t="s">
        <v>467</v>
      </c>
      <c r="C282" s="148"/>
      <c r="D282" s="193" t="str">
        <f t="shared" si="53"/>
        <v>ND</v>
      </c>
      <c r="E282" s="152">
        <f t="shared" si="52"/>
        <v>3.7037037037037037</v>
      </c>
      <c r="F282" s="151" t="s">
        <v>41</v>
      </c>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3"/>
      <c r="CU282" s="33"/>
      <c r="CV282" s="33"/>
      <c r="CW282" s="33"/>
      <c r="CX282" s="33"/>
      <c r="CY282" s="33"/>
      <c r="CZ282" s="33"/>
      <c r="DA282" s="34"/>
    </row>
    <row r="283" spans="1:105" s="35" customFormat="1" ht="30.75" thickBot="1">
      <c r="A283" s="88" t="s">
        <v>468</v>
      </c>
      <c r="B283" s="90" t="s">
        <v>469</v>
      </c>
      <c r="C283" s="148"/>
      <c r="D283" s="193" t="str">
        <f t="shared" si="53"/>
        <v>ND</v>
      </c>
      <c r="E283" s="152">
        <f t="shared" si="52"/>
        <v>3.7037037037037037</v>
      </c>
      <c r="F283" s="151" t="s">
        <v>41</v>
      </c>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4"/>
    </row>
    <row r="284" spans="1:105" s="35" customFormat="1" ht="30.75" thickBot="1">
      <c r="A284" s="88" t="s">
        <v>470</v>
      </c>
      <c r="B284" s="90" t="s">
        <v>471</v>
      </c>
      <c r="C284" s="148"/>
      <c r="D284" s="193" t="str">
        <f t="shared" si="53"/>
        <v>ND</v>
      </c>
      <c r="E284" s="152">
        <f t="shared" si="52"/>
        <v>3.7037037037037037</v>
      </c>
      <c r="F284" s="151" t="s">
        <v>41</v>
      </c>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c r="CR284" s="33"/>
      <c r="CS284" s="33"/>
      <c r="CT284" s="33"/>
      <c r="CU284" s="33"/>
      <c r="CV284" s="33"/>
      <c r="CW284" s="33"/>
      <c r="CX284" s="33"/>
      <c r="CY284" s="33"/>
      <c r="CZ284" s="33"/>
      <c r="DA284" s="34"/>
    </row>
    <row r="285" spans="1:105" s="35" customFormat="1" ht="30.75" thickBot="1">
      <c r="A285" s="88" t="s">
        <v>472</v>
      </c>
      <c r="B285" s="90" t="s">
        <v>473</v>
      </c>
      <c r="C285" s="148"/>
      <c r="D285" s="193" t="str">
        <f t="shared" si="53"/>
        <v>ND</v>
      </c>
      <c r="E285" s="152">
        <f t="shared" si="52"/>
        <v>3.7037037037037037</v>
      </c>
      <c r="F285" s="151" t="s">
        <v>41</v>
      </c>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c r="CR285" s="33"/>
      <c r="CS285" s="33"/>
      <c r="CT285" s="33"/>
      <c r="CU285" s="33"/>
      <c r="CV285" s="33"/>
      <c r="CW285" s="33"/>
      <c r="CX285" s="33"/>
      <c r="CY285" s="33"/>
      <c r="CZ285" s="33"/>
      <c r="DA285" s="34"/>
    </row>
    <row r="286" spans="1:105" s="35" customFormat="1" ht="30.75" thickBot="1">
      <c r="A286" s="88" t="s">
        <v>474</v>
      </c>
      <c r="B286" s="90" t="s">
        <v>475</v>
      </c>
      <c r="C286" s="148"/>
      <c r="D286" s="193" t="str">
        <f t="shared" si="53"/>
        <v>ND</v>
      </c>
      <c r="E286" s="152">
        <f t="shared" si="52"/>
        <v>3.7037037037037037</v>
      </c>
      <c r="F286" s="151" t="s">
        <v>41</v>
      </c>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4"/>
    </row>
    <row r="287" spans="1:105" s="35" customFormat="1" ht="30.75" thickBot="1">
      <c r="A287" s="88" t="s">
        <v>476</v>
      </c>
      <c r="B287" s="90" t="s">
        <v>477</v>
      </c>
      <c r="C287" s="148"/>
      <c r="D287" s="193" t="str">
        <f t="shared" si="53"/>
        <v>ND</v>
      </c>
      <c r="E287" s="152">
        <f t="shared" si="52"/>
        <v>3.7037037037037037</v>
      </c>
      <c r="F287" s="151" t="s">
        <v>41</v>
      </c>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c r="CQ287" s="33"/>
      <c r="CR287" s="33"/>
      <c r="CS287" s="33"/>
      <c r="CT287" s="33"/>
      <c r="CU287" s="33"/>
      <c r="CV287" s="33"/>
      <c r="CW287" s="33"/>
      <c r="CX287" s="33"/>
      <c r="CY287" s="33"/>
      <c r="CZ287" s="33"/>
      <c r="DA287" s="34"/>
    </row>
    <row r="288" spans="1:105" s="35" customFormat="1" ht="30.75" thickBot="1">
      <c r="A288" s="88" t="s">
        <v>478</v>
      </c>
      <c r="B288" s="90" t="s">
        <v>479</v>
      </c>
      <c r="C288" s="148"/>
      <c r="D288" s="193" t="str">
        <f t="shared" si="53"/>
        <v>ND</v>
      </c>
      <c r="E288" s="152">
        <f t="shared" si="52"/>
        <v>3.7037037037037037</v>
      </c>
      <c r="F288" s="151" t="s">
        <v>41</v>
      </c>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3"/>
      <c r="CU288" s="33"/>
      <c r="CV288" s="33"/>
      <c r="CW288" s="33"/>
      <c r="CX288" s="33"/>
      <c r="CY288" s="33"/>
      <c r="CZ288" s="33"/>
      <c r="DA288" s="34"/>
    </row>
    <row r="289" spans="1:105" s="35" customFormat="1" ht="30.75" thickBot="1">
      <c r="A289" s="88" t="s">
        <v>480</v>
      </c>
      <c r="B289" s="90" t="s">
        <v>481</v>
      </c>
      <c r="C289" s="148"/>
      <c r="D289" s="193" t="str">
        <f t="shared" si="53"/>
        <v>ND</v>
      </c>
      <c r="E289" s="152">
        <f t="shared" si="52"/>
        <v>3.7037037037037037</v>
      </c>
      <c r="F289" s="151" t="s">
        <v>41</v>
      </c>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3"/>
      <c r="CU289" s="33"/>
      <c r="CV289" s="33"/>
      <c r="CW289" s="33"/>
      <c r="CX289" s="33"/>
      <c r="CY289" s="33"/>
      <c r="CZ289" s="33"/>
      <c r="DA289" s="34"/>
    </row>
    <row r="290" spans="1:105" s="35" customFormat="1" ht="30.75" thickBot="1">
      <c r="A290" s="88" t="s">
        <v>482</v>
      </c>
      <c r="B290" s="90" t="s">
        <v>483</v>
      </c>
      <c r="C290" s="148"/>
      <c r="D290" s="193" t="str">
        <f t="shared" si="53"/>
        <v>ND</v>
      </c>
      <c r="E290" s="152">
        <f t="shared" si="52"/>
        <v>3.7037037037037037</v>
      </c>
      <c r="F290" s="151" t="s">
        <v>41</v>
      </c>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3"/>
      <c r="CU290" s="33"/>
      <c r="CV290" s="33"/>
      <c r="CW290" s="33"/>
      <c r="CX290" s="33"/>
      <c r="CY290" s="33"/>
      <c r="CZ290" s="33"/>
      <c r="DA290" s="34"/>
    </row>
    <row r="291" spans="1:105" s="35" customFormat="1" ht="30.75" thickBot="1">
      <c r="A291" s="88" t="s">
        <v>484</v>
      </c>
      <c r="B291" s="90" t="s">
        <v>485</v>
      </c>
      <c r="C291" s="148"/>
      <c r="D291" s="193" t="str">
        <f t="shared" si="53"/>
        <v>ND</v>
      </c>
      <c r="E291" s="152">
        <f t="shared" si="52"/>
        <v>3.7037037037037037</v>
      </c>
      <c r="F291" s="151" t="s">
        <v>41</v>
      </c>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4"/>
    </row>
    <row r="292" spans="1:105" s="35" customFormat="1" ht="30.75" thickBot="1">
      <c r="A292" s="88" t="s">
        <v>486</v>
      </c>
      <c r="B292" s="90" t="s">
        <v>487</v>
      </c>
      <c r="C292" s="148"/>
      <c r="D292" s="193" t="str">
        <f t="shared" si="53"/>
        <v>ND</v>
      </c>
      <c r="E292" s="152">
        <f t="shared" si="52"/>
        <v>3.7037037037037037</v>
      </c>
      <c r="F292" s="151" t="s">
        <v>41</v>
      </c>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3"/>
      <c r="CU292" s="33"/>
      <c r="CV292" s="33"/>
      <c r="CW292" s="33"/>
      <c r="CX292" s="33"/>
      <c r="CY292" s="33"/>
      <c r="CZ292" s="33"/>
      <c r="DA292" s="34"/>
    </row>
    <row r="293" spans="1:105" s="35" customFormat="1" ht="30.75" thickBot="1">
      <c r="A293" s="88" t="s">
        <v>488</v>
      </c>
      <c r="B293" s="90" t="s">
        <v>489</v>
      </c>
      <c r="C293" s="148"/>
      <c r="D293" s="193" t="str">
        <f t="shared" si="53"/>
        <v>ND</v>
      </c>
      <c r="E293" s="152">
        <f t="shared" si="52"/>
        <v>3.7037037037037037</v>
      </c>
      <c r="F293" s="151" t="s">
        <v>41</v>
      </c>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4"/>
    </row>
    <row r="294" spans="1:105" s="35" customFormat="1" ht="30.75" thickBot="1">
      <c r="A294" s="88" t="s">
        <v>490</v>
      </c>
      <c r="B294" s="90" t="s">
        <v>491</v>
      </c>
      <c r="C294" s="148"/>
      <c r="D294" s="193" t="str">
        <f t="shared" si="53"/>
        <v>ND</v>
      </c>
      <c r="E294" s="152">
        <f t="shared" si="52"/>
        <v>3.7037037037037037</v>
      </c>
      <c r="F294" s="151" t="s">
        <v>41</v>
      </c>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c r="CT294" s="33"/>
      <c r="CU294" s="33"/>
      <c r="CV294" s="33"/>
      <c r="CW294" s="33"/>
      <c r="CX294" s="33"/>
      <c r="CY294" s="33"/>
      <c r="CZ294" s="33"/>
      <c r="DA294" s="34"/>
    </row>
    <row r="295" spans="1:105" s="35" customFormat="1" ht="30.75" thickBot="1">
      <c r="A295" s="88" t="s">
        <v>492</v>
      </c>
      <c r="B295" s="90" t="s">
        <v>493</v>
      </c>
      <c r="C295" s="148"/>
      <c r="D295" s="193" t="str">
        <f t="shared" si="53"/>
        <v>ND</v>
      </c>
      <c r="E295" s="152">
        <f t="shared" si="52"/>
        <v>3.7037037037037037</v>
      </c>
      <c r="F295" s="151" t="s">
        <v>41</v>
      </c>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c r="CR295" s="33"/>
      <c r="CS295" s="33"/>
      <c r="CT295" s="33"/>
      <c r="CU295" s="33"/>
      <c r="CV295" s="33"/>
      <c r="CW295" s="33"/>
      <c r="CX295" s="33"/>
      <c r="CY295" s="33"/>
      <c r="CZ295" s="33"/>
      <c r="DA295" s="34"/>
    </row>
    <row r="296" spans="1:105" s="35" customFormat="1" ht="30.75" thickBot="1">
      <c r="A296" s="88" t="s">
        <v>494</v>
      </c>
      <c r="B296" s="90" t="s">
        <v>495</v>
      </c>
      <c r="C296" s="148"/>
      <c r="D296" s="193" t="str">
        <f t="shared" si="53"/>
        <v>ND</v>
      </c>
      <c r="E296" s="152">
        <f t="shared" si="52"/>
        <v>3.7037037037037037</v>
      </c>
      <c r="F296" s="151" t="s">
        <v>41</v>
      </c>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4"/>
    </row>
    <row r="297" spans="1:105" s="35" customFormat="1" ht="30.75" thickBot="1">
      <c r="A297" s="88" t="s">
        <v>496</v>
      </c>
      <c r="B297" s="90" t="s">
        <v>497</v>
      </c>
      <c r="C297" s="148"/>
      <c r="D297" s="193" t="str">
        <f t="shared" si="53"/>
        <v>ND</v>
      </c>
      <c r="E297" s="152">
        <f t="shared" si="52"/>
        <v>3.7037037037037037</v>
      </c>
      <c r="F297" s="151" t="s">
        <v>41</v>
      </c>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4"/>
    </row>
    <row r="298" spans="1:105" s="35" customFormat="1" ht="30.75" thickBot="1">
      <c r="A298" s="88" t="s">
        <v>498</v>
      </c>
      <c r="B298" s="90" t="s">
        <v>499</v>
      </c>
      <c r="C298" s="148"/>
      <c r="D298" s="193" t="str">
        <f t="shared" si="53"/>
        <v>ND</v>
      </c>
      <c r="E298" s="152">
        <f t="shared" si="52"/>
        <v>3.7037037037037037</v>
      </c>
      <c r="F298" s="151" t="s">
        <v>41</v>
      </c>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4"/>
    </row>
    <row r="299" spans="1:105" s="35" customFormat="1" ht="30.75" thickBot="1">
      <c r="A299" s="88" t="s">
        <v>500</v>
      </c>
      <c r="B299" s="90" t="s">
        <v>501</v>
      </c>
      <c r="C299" s="148"/>
      <c r="D299" s="193" t="str">
        <f t="shared" si="53"/>
        <v>ND</v>
      </c>
      <c r="E299" s="152">
        <f t="shared" si="52"/>
        <v>3.7037037037037037</v>
      </c>
      <c r="F299" s="151" t="s">
        <v>41</v>
      </c>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c r="CT299" s="33"/>
      <c r="CU299" s="33"/>
      <c r="CV299" s="33"/>
      <c r="CW299" s="33"/>
      <c r="CX299" s="33"/>
      <c r="CY299" s="33"/>
      <c r="CZ299" s="33"/>
      <c r="DA299" s="34"/>
    </row>
    <row r="300" spans="1:105" s="35" customFormat="1" ht="30.75" thickBot="1">
      <c r="A300" s="88" t="s">
        <v>502</v>
      </c>
      <c r="B300" s="90" t="s">
        <v>503</v>
      </c>
      <c r="C300" s="148"/>
      <c r="D300" s="193" t="str">
        <f t="shared" si="53"/>
        <v>ND</v>
      </c>
      <c r="E300" s="152">
        <f t="shared" si="52"/>
        <v>3.7037037037037037</v>
      </c>
      <c r="F300" s="151" t="s">
        <v>41</v>
      </c>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4"/>
    </row>
    <row r="301" spans="1:105" s="35" customFormat="1" ht="30.75" thickBot="1">
      <c r="A301" s="88" t="s">
        <v>504</v>
      </c>
      <c r="B301" s="90" t="s">
        <v>505</v>
      </c>
      <c r="C301" s="148"/>
      <c r="D301" s="193" t="str">
        <f t="shared" si="53"/>
        <v>ND</v>
      </c>
      <c r="E301" s="152">
        <f t="shared" si="52"/>
        <v>3.7037037037037037</v>
      </c>
      <c r="F301" s="151" t="s">
        <v>41</v>
      </c>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3"/>
      <c r="CU301" s="33"/>
      <c r="CV301" s="33"/>
      <c r="CW301" s="33"/>
      <c r="CX301" s="33"/>
      <c r="CY301" s="33"/>
      <c r="CZ301" s="33"/>
      <c r="DA301" s="34"/>
    </row>
    <row r="302" spans="1:105" s="35" customFormat="1" ht="30.75" thickBot="1">
      <c r="A302" s="88" t="s">
        <v>506</v>
      </c>
      <c r="B302" s="90" t="s">
        <v>507</v>
      </c>
      <c r="C302" s="148"/>
      <c r="D302" s="193" t="str">
        <f t="shared" si="53"/>
        <v>ND</v>
      </c>
      <c r="E302" s="152">
        <f t="shared" si="52"/>
        <v>3.7037037037037037</v>
      </c>
      <c r="F302" s="151" t="s">
        <v>41</v>
      </c>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3"/>
      <c r="CU302" s="33"/>
      <c r="CV302" s="33"/>
      <c r="CW302" s="33"/>
      <c r="CX302" s="33"/>
      <c r="CY302" s="33"/>
      <c r="CZ302" s="33"/>
      <c r="DA302" s="34"/>
    </row>
    <row r="303" spans="1:105" s="35" customFormat="1" ht="16.5" thickBot="1">
      <c r="A303" s="133"/>
      <c r="B303" s="82" t="s">
        <v>508</v>
      </c>
      <c r="C303" s="13">
        <f>SUMPRODUCT(E276:E302,D276:D302)/E303</f>
        <v>0</v>
      </c>
      <c r="D303" s="169"/>
      <c r="E303" s="169">
        <f>SUM(E276:E302)</f>
        <v>100.00000000000004</v>
      </c>
      <c r="F303" s="60"/>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4"/>
    </row>
    <row r="304" spans="1:105" s="35" customFormat="1" thickBot="1">
      <c r="A304" s="134"/>
      <c r="B304" s="135"/>
      <c r="C304" s="126"/>
      <c r="D304" s="169"/>
      <c r="E304" s="169"/>
      <c r="F304" s="60"/>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3"/>
      <c r="CU304" s="33"/>
      <c r="CV304" s="33"/>
      <c r="CW304" s="33"/>
      <c r="CX304" s="33"/>
      <c r="CY304" s="33"/>
      <c r="CZ304" s="33"/>
      <c r="DA304" s="34"/>
    </row>
    <row r="305" spans="1:105" s="35" customFormat="1" thickBot="1">
      <c r="A305" s="124" t="s">
        <v>509</v>
      </c>
      <c r="B305" s="76" t="s">
        <v>510</v>
      </c>
      <c r="C305" s="136" t="s">
        <v>28</v>
      </c>
      <c r="D305" s="194" t="s">
        <v>29</v>
      </c>
      <c r="E305" s="173" t="s">
        <v>30</v>
      </c>
      <c r="F305" s="150" t="s">
        <v>41</v>
      </c>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c r="CT305" s="33"/>
      <c r="CU305" s="33"/>
      <c r="CV305" s="33"/>
      <c r="CW305" s="33"/>
      <c r="CX305" s="33"/>
      <c r="CY305" s="33"/>
      <c r="CZ305" s="33"/>
      <c r="DA305" s="34"/>
    </row>
    <row r="306" spans="1:105" s="35" customFormat="1" ht="30.75" thickBot="1">
      <c r="A306" s="88" t="s">
        <v>511</v>
      </c>
      <c r="B306" s="80" t="s">
        <v>512</v>
      </c>
      <c r="C306" s="148"/>
      <c r="D306" s="193" t="str">
        <f>IF(C306="","ND",VLOOKUP(C306,$M$2:$N$5,2,FALSE))</f>
        <v>ND</v>
      </c>
      <c r="E306" s="152">
        <f t="shared" ref="E306:E320" si="55">IF(F306=$G$308,$J$308,IF(F306=$G$309,$J$309,$J$310))</f>
        <v>6.666666666666667</v>
      </c>
      <c r="F306" s="151" t="s">
        <v>41</v>
      </c>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4"/>
    </row>
    <row r="307" spans="1:105" s="35" customFormat="1" ht="28.5" customHeight="1" thickBot="1">
      <c r="A307" s="88" t="s">
        <v>513</v>
      </c>
      <c r="B307" s="80" t="s">
        <v>514</v>
      </c>
      <c r="C307" s="148"/>
      <c r="D307" s="193" t="str">
        <f t="shared" ref="D307:D320" si="56">IF(C307="","ND",VLOOKUP(C307,$M$2:$N$5,2,FALSE))</f>
        <v>ND</v>
      </c>
      <c r="E307" s="152">
        <f t="shared" si="55"/>
        <v>6.666666666666667</v>
      </c>
      <c r="F307" s="151" t="s">
        <v>41</v>
      </c>
      <c r="G307" s="69" t="s">
        <v>31</v>
      </c>
      <c r="H307" s="69" t="s">
        <v>32</v>
      </c>
      <c r="I307" s="69" t="s">
        <v>33</v>
      </c>
      <c r="J307" s="69" t="s">
        <v>34</v>
      </c>
      <c r="K307" s="36"/>
      <c r="L307" s="36"/>
      <c r="M307" s="36"/>
      <c r="N307" s="36"/>
      <c r="O307" s="36"/>
      <c r="P307" s="36"/>
      <c r="Q307" s="36"/>
      <c r="R307" s="36"/>
      <c r="S307" s="36"/>
      <c r="T307" s="36"/>
      <c r="U307" s="36"/>
      <c r="V307" s="36"/>
      <c r="W307" s="36"/>
      <c r="X307" s="36"/>
      <c r="Y307" s="36"/>
      <c r="Z307" s="36"/>
      <c r="AA307" s="36"/>
      <c r="AB307" s="36"/>
      <c r="AC307" s="36"/>
      <c r="AD307" s="36"/>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c r="CT307" s="33"/>
      <c r="CU307" s="33"/>
      <c r="CV307" s="33"/>
      <c r="CW307" s="33"/>
      <c r="CX307" s="33"/>
      <c r="CY307" s="33"/>
      <c r="CZ307" s="33"/>
      <c r="DA307" s="34"/>
    </row>
    <row r="308" spans="1:105" s="35" customFormat="1" ht="30.75" thickBot="1">
      <c r="A308" s="88" t="s">
        <v>515</v>
      </c>
      <c r="B308" s="80" t="s">
        <v>516</v>
      </c>
      <c r="C308" s="148"/>
      <c r="D308" s="193" t="str">
        <f t="shared" si="56"/>
        <v>ND</v>
      </c>
      <c r="E308" s="152">
        <f t="shared" si="55"/>
        <v>6.666666666666667</v>
      </c>
      <c r="F308" s="151" t="s">
        <v>41</v>
      </c>
      <c r="G308" s="65" t="s">
        <v>23</v>
      </c>
      <c r="H308" s="65">
        <f>COUNTIF($F$306:$F$320,"Estratégico")</f>
        <v>0</v>
      </c>
      <c r="I308" s="149">
        <f>IF(VLOOKUP($H$311,$Q$3:$X$9,8,FALSE)&lt;&gt;100,"Erro escala peso",VLOOKUP($H$311,$Q$3:$X$9,5,FALSE))</f>
        <v>0</v>
      </c>
      <c r="J308" s="153" t="str">
        <f>IF(H308=0,"na",(I308/($H$308+$H$309+$H$310)))</f>
        <v>na</v>
      </c>
      <c r="K308" s="36"/>
      <c r="L308" s="36"/>
      <c r="M308" s="36"/>
      <c r="N308" s="36"/>
      <c r="O308" s="36"/>
      <c r="P308" s="36"/>
      <c r="Q308" s="36"/>
      <c r="R308" s="36"/>
      <c r="S308" s="36"/>
      <c r="T308" s="36"/>
      <c r="U308" s="36"/>
      <c r="V308" s="36"/>
      <c r="W308" s="36"/>
      <c r="X308" s="36"/>
      <c r="Y308" s="36"/>
      <c r="Z308" s="36"/>
      <c r="AA308" s="36"/>
      <c r="AB308" s="36"/>
      <c r="AC308" s="36"/>
      <c r="AD308" s="36"/>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3"/>
      <c r="CU308" s="33"/>
      <c r="CV308" s="33"/>
      <c r="CW308" s="33"/>
      <c r="CX308" s="33"/>
      <c r="CY308" s="33"/>
      <c r="CZ308" s="33"/>
      <c r="DA308" s="34"/>
    </row>
    <row r="309" spans="1:105" s="35" customFormat="1" ht="30.75" thickBot="1">
      <c r="A309" s="88" t="s">
        <v>517</v>
      </c>
      <c r="B309" s="80" t="s">
        <v>518</v>
      </c>
      <c r="C309" s="148"/>
      <c r="D309" s="193" t="str">
        <f t="shared" si="56"/>
        <v>ND</v>
      </c>
      <c r="E309" s="152">
        <f t="shared" si="55"/>
        <v>6.666666666666667</v>
      </c>
      <c r="F309" s="151" t="s">
        <v>41</v>
      </c>
      <c r="G309" s="65" t="s">
        <v>41</v>
      </c>
      <c r="H309" s="65">
        <f>COUNTIF($F$306:$F$320,"Tático")</f>
        <v>15</v>
      </c>
      <c r="I309" s="149">
        <f>IF(VLOOKUP($H$311,$Q$3:$X$9,8,FALSE)&lt;&gt;100,"Erro escala peso",VLOOKUP($H$311,$Q$3:$X$9,6,FALSE))</f>
        <v>100</v>
      </c>
      <c r="J309" s="153">
        <f t="shared" ref="J309:J310" si="57">IF(H309=0,"na",(I309/($H$308+$H$309+$H$310)))</f>
        <v>6.666666666666667</v>
      </c>
      <c r="K309" s="36"/>
      <c r="L309" s="36"/>
      <c r="M309" s="36"/>
      <c r="N309" s="36"/>
      <c r="O309" s="36"/>
      <c r="P309" s="36"/>
      <c r="Q309" s="36"/>
      <c r="R309" s="36"/>
      <c r="S309" s="36"/>
      <c r="T309" s="36"/>
      <c r="U309" s="36"/>
      <c r="V309" s="36"/>
      <c r="W309" s="36"/>
      <c r="X309" s="36"/>
      <c r="Y309" s="36"/>
      <c r="Z309" s="36"/>
      <c r="AA309" s="36"/>
      <c r="AB309" s="36"/>
      <c r="AC309" s="36"/>
      <c r="AD309" s="36"/>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4"/>
    </row>
    <row r="310" spans="1:105" s="35" customFormat="1" ht="30.75" thickBot="1">
      <c r="A310" s="88" t="s">
        <v>519</v>
      </c>
      <c r="B310" s="80" t="s">
        <v>520</v>
      </c>
      <c r="C310" s="148"/>
      <c r="D310" s="193" t="str">
        <f t="shared" si="56"/>
        <v>ND</v>
      </c>
      <c r="E310" s="152">
        <f t="shared" si="55"/>
        <v>6.666666666666667</v>
      </c>
      <c r="F310" s="151" t="s">
        <v>41</v>
      </c>
      <c r="G310" s="65" t="s">
        <v>44</v>
      </c>
      <c r="H310" s="65">
        <f>COUNTIF($F$306:$F$320,"Operacional")</f>
        <v>0</v>
      </c>
      <c r="I310" s="149">
        <f>IF(VLOOKUP($H$311,$Q$3:$X$9,8,FALSE)&lt;&gt;100,"Erro escala peso",VLOOKUP($H$311,$Q$3:$X$9,7,FALSE))</f>
        <v>0</v>
      </c>
      <c r="J310" s="153" t="str">
        <f t="shared" si="57"/>
        <v>na</v>
      </c>
      <c r="K310" s="36"/>
      <c r="L310" s="36"/>
      <c r="M310" s="36"/>
      <c r="N310" s="36"/>
      <c r="O310" s="36"/>
      <c r="P310" s="36"/>
      <c r="Q310" s="36"/>
      <c r="R310" s="36"/>
      <c r="S310" s="36"/>
      <c r="T310" s="36"/>
      <c r="U310" s="36"/>
      <c r="V310" s="36"/>
      <c r="W310" s="36"/>
      <c r="X310" s="36"/>
      <c r="Y310" s="36"/>
      <c r="Z310" s="36"/>
      <c r="AA310" s="36"/>
      <c r="AB310" s="36"/>
      <c r="AC310" s="36"/>
      <c r="AD310" s="36"/>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4"/>
    </row>
    <row r="311" spans="1:105" s="35" customFormat="1" ht="30.75" thickBot="1">
      <c r="A311" s="88" t="s">
        <v>521</v>
      </c>
      <c r="B311" s="80" t="s">
        <v>522</v>
      </c>
      <c r="C311" s="148"/>
      <c r="D311" s="193" t="str">
        <f t="shared" si="56"/>
        <v>ND</v>
      </c>
      <c r="E311" s="152">
        <f t="shared" si="55"/>
        <v>6.666666666666667</v>
      </c>
      <c r="F311" s="151" t="s">
        <v>41</v>
      </c>
      <c r="G311" s="71" t="s">
        <v>47</v>
      </c>
      <c r="H311" s="71" t="str">
        <f>"R"&amp;IF(H308=0,0,H308/H308)&amp;IF(H309=0,0,H309/H309)&amp;IF(H310=0,0,H310/H310)</f>
        <v>R010</v>
      </c>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4"/>
    </row>
    <row r="312" spans="1:105" s="35" customFormat="1" ht="45.75" thickBot="1">
      <c r="A312" s="88" t="s">
        <v>523</v>
      </c>
      <c r="B312" s="80" t="s">
        <v>524</v>
      </c>
      <c r="C312" s="148"/>
      <c r="D312" s="193" t="str">
        <f t="shared" si="56"/>
        <v>ND</v>
      </c>
      <c r="E312" s="152">
        <f t="shared" si="55"/>
        <v>6.666666666666667</v>
      </c>
      <c r="F312" s="151" t="s">
        <v>41</v>
      </c>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4"/>
    </row>
    <row r="313" spans="1:105" s="35" customFormat="1" ht="30.75" thickBot="1">
      <c r="A313" s="88" t="s">
        <v>525</v>
      </c>
      <c r="B313" s="80" t="s">
        <v>526</v>
      </c>
      <c r="C313" s="148"/>
      <c r="D313" s="193" t="str">
        <f t="shared" si="56"/>
        <v>ND</v>
      </c>
      <c r="E313" s="152">
        <f t="shared" si="55"/>
        <v>6.666666666666667</v>
      </c>
      <c r="F313" s="151" t="s">
        <v>41</v>
      </c>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CX313" s="33"/>
      <c r="CY313" s="33"/>
      <c r="CZ313" s="33"/>
      <c r="DA313" s="34"/>
    </row>
    <row r="314" spans="1:105" s="35" customFormat="1" ht="45.75" thickBot="1">
      <c r="A314" s="88" t="s">
        <v>527</v>
      </c>
      <c r="B314" s="80" t="s">
        <v>528</v>
      </c>
      <c r="C314" s="148"/>
      <c r="D314" s="193" t="str">
        <f t="shared" si="56"/>
        <v>ND</v>
      </c>
      <c r="E314" s="152">
        <f t="shared" si="55"/>
        <v>6.666666666666667</v>
      </c>
      <c r="F314" s="151" t="s">
        <v>41</v>
      </c>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CX314" s="33"/>
      <c r="CY314" s="33"/>
      <c r="CZ314" s="33"/>
      <c r="DA314" s="34"/>
    </row>
    <row r="315" spans="1:105" s="35" customFormat="1" ht="45.75" thickBot="1">
      <c r="A315" s="88" t="s">
        <v>529</v>
      </c>
      <c r="B315" s="90" t="s">
        <v>530</v>
      </c>
      <c r="C315" s="148"/>
      <c r="D315" s="193" t="str">
        <f t="shared" si="56"/>
        <v>ND</v>
      </c>
      <c r="E315" s="152">
        <f t="shared" si="55"/>
        <v>6.666666666666667</v>
      </c>
      <c r="F315" s="151" t="s">
        <v>41</v>
      </c>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34"/>
    </row>
    <row r="316" spans="1:105" s="35" customFormat="1" ht="45.75" thickBot="1">
      <c r="A316" s="88" t="s">
        <v>531</v>
      </c>
      <c r="B316" s="90" t="s">
        <v>532</v>
      </c>
      <c r="C316" s="148"/>
      <c r="D316" s="193" t="str">
        <f t="shared" si="56"/>
        <v>ND</v>
      </c>
      <c r="E316" s="152">
        <f t="shared" si="55"/>
        <v>6.666666666666667</v>
      </c>
      <c r="F316" s="151" t="s">
        <v>41</v>
      </c>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4"/>
    </row>
    <row r="317" spans="1:105" s="35" customFormat="1" ht="45.75" thickBot="1">
      <c r="A317" s="88" t="s">
        <v>533</v>
      </c>
      <c r="B317" s="90" t="s">
        <v>534</v>
      </c>
      <c r="C317" s="148"/>
      <c r="D317" s="193" t="str">
        <f t="shared" si="56"/>
        <v>ND</v>
      </c>
      <c r="E317" s="152">
        <f t="shared" si="55"/>
        <v>6.666666666666667</v>
      </c>
      <c r="F317" s="151" t="s">
        <v>41</v>
      </c>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3"/>
      <c r="CU317" s="33"/>
      <c r="CV317" s="33"/>
      <c r="CW317" s="33"/>
      <c r="CX317" s="33"/>
      <c r="CY317" s="33"/>
      <c r="CZ317" s="33"/>
      <c r="DA317" s="34"/>
    </row>
    <row r="318" spans="1:105" s="35" customFormat="1" ht="30.75" thickBot="1">
      <c r="A318" s="88" t="s">
        <v>535</v>
      </c>
      <c r="B318" s="80" t="s">
        <v>536</v>
      </c>
      <c r="C318" s="148"/>
      <c r="D318" s="193" t="str">
        <f t="shared" si="56"/>
        <v>ND</v>
      </c>
      <c r="E318" s="152">
        <f t="shared" si="55"/>
        <v>6.666666666666667</v>
      </c>
      <c r="F318" s="151" t="s">
        <v>41</v>
      </c>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3"/>
      <c r="CU318" s="33"/>
      <c r="CV318" s="33"/>
      <c r="CW318" s="33"/>
      <c r="CX318" s="33"/>
      <c r="CY318" s="33"/>
      <c r="CZ318" s="33"/>
      <c r="DA318" s="34"/>
    </row>
    <row r="319" spans="1:105" s="35" customFormat="1" ht="30.75" thickBot="1">
      <c r="A319" s="88" t="s">
        <v>537</v>
      </c>
      <c r="B319" s="80" t="s">
        <v>538</v>
      </c>
      <c r="C319" s="148"/>
      <c r="D319" s="193" t="str">
        <f t="shared" si="56"/>
        <v>ND</v>
      </c>
      <c r="E319" s="152">
        <f t="shared" si="55"/>
        <v>6.666666666666667</v>
      </c>
      <c r="F319" s="151" t="s">
        <v>41</v>
      </c>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c r="CR319" s="33"/>
      <c r="CS319" s="33"/>
      <c r="CT319" s="33"/>
      <c r="CU319" s="33"/>
      <c r="CV319" s="33"/>
      <c r="CW319" s="33"/>
      <c r="CX319" s="33"/>
      <c r="CY319" s="33"/>
      <c r="CZ319" s="33"/>
      <c r="DA319" s="34"/>
    </row>
    <row r="320" spans="1:105" s="35" customFormat="1" ht="30.75" thickBot="1">
      <c r="A320" s="88" t="s">
        <v>539</v>
      </c>
      <c r="B320" s="80" t="s">
        <v>540</v>
      </c>
      <c r="C320" s="148"/>
      <c r="D320" s="193" t="str">
        <f t="shared" si="56"/>
        <v>ND</v>
      </c>
      <c r="E320" s="152">
        <f t="shared" si="55"/>
        <v>6.666666666666667</v>
      </c>
      <c r="F320" s="151" t="s">
        <v>41</v>
      </c>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c r="CR320" s="33"/>
      <c r="CS320" s="33"/>
      <c r="CT320" s="33"/>
      <c r="CU320" s="33"/>
      <c r="CV320" s="33"/>
      <c r="CW320" s="33"/>
      <c r="CX320" s="33"/>
      <c r="CY320" s="33"/>
      <c r="CZ320" s="33"/>
      <c r="DA320" s="34"/>
    </row>
    <row r="321" spans="1:106" s="35" customFormat="1" ht="48" customHeight="1" thickBot="1">
      <c r="A321" s="133"/>
      <c r="B321" s="82" t="s">
        <v>541</v>
      </c>
      <c r="C321" s="13">
        <f>SUMPRODUCT(D306:D320,E306:E320)/E321</f>
        <v>0</v>
      </c>
      <c r="D321" s="169"/>
      <c r="E321" s="169">
        <f>SUM(E306:E320)</f>
        <v>100.00000000000001</v>
      </c>
      <c r="F321" s="60"/>
      <c r="G321" s="36"/>
      <c r="H321" s="36"/>
      <c r="I321" s="36"/>
      <c r="J321" s="36"/>
      <c r="K321" s="36"/>
      <c r="L321" s="36"/>
      <c r="M321" s="2"/>
      <c r="N321" s="36"/>
      <c r="O321" s="36"/>
      <c r="P321" s="36"/>
      <c r="Q321" s="36"/>
      <c r="R321" s="36"/>
      <c r="S321" s="36"/>
      <c r="T321" s="36"/>
      <c r="U321" s="36"/>
      <c r="V321" s="36"/>
      <c r="W321" s="36"/>
      <c r="X321" s="36"/>
      <c r="Y321" s="36"/>
      <c r="Z321" s="36"/>
      <c r="AA321" s="36"/>
      <c r="AB321" s="36"/>
      <c r="AC321" s="36"/>
      <c r="AD321" s="36"/>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c r="CT321" s="33"/>
      <c r="CU321" s="33"/>
      <c r="CV321" s="33"/>
      <c r="CW321" s="33"/>
      <c r="CX321" s="33"/>
      <c r="CY321" s="33"/>
      <c r="CZ321" s="33"/>
      <c r="DA321" s="34"/>
    </row>
    <row r="322" spans="1:106" s="35" customFormat="1" thickBot="1">
      <c r="A322" s="127"/>
      <c r="B322" s="128"/>
      <c r="C322" s="129"/>
      <c r="D322" s="198"/>
      <c r="E322" s="182"/>
      <c r="F322" s="60"/>
      <c r="G322" s="36"/>
      <c r="H322" s="36"/>
      <c r="I322" s="36"/>
      <c r="J322" s="36"/>
      <c r="K322" s="36"/>
      <c r="L322" s="36"/>
      <c r="M322" s="2"/>
      <c r="N322" s="36"/>
      <c r="O322" s="36"/>
      <c r="P322" s="36"/>
      <c r="Q322" s="36"/>
      <c r="R322" s="36"/>
      <c r="S322" s="36"/>
      <c r="T322" s="36"/>
      <c r="U322" s="36"/>
      <c r="V322" s="36"/>
      <c r="W322" s="36"/>
      <c r="X322" s="36"/>
      <c r="Y322" s="36"/>
      <c r="Z322" s="36"/>
      <c r="AA322" s="36"/>
      <c r="AB322" s="36"/>
      <c r="AC322" s="36"/>
      <c r="AD322" s="36"/>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4"/>
    </row>
    <row r="323" spans="1:106" s="35" customFormat="1" thickBot="1">
      <c r="A323" s="127"/>
      <c r="B323" s="320" t="s">
        <v>542</v>
      </c>
      <c r="C323" s="321"/>
      <c r="D323" s="351"/>
      <c r="E323" s="180"/>
      <c r="F323" s="147" t="str">
        <f>F274</f>
        <v>Tático</v>
      </c>
      <c r="G323" s="36"/>
      <c r="H323" s="36"/>
      <c r="I323" s="36"/>
      <c r="J323" s="36"/>
      <c r="K323" s="36"/>
      <c r="L323" s="36"/>
      <c r="M323" s="11"/>
      <c r="N323" s="36"/>
      <c r="O323" s="36"/>
      <c r="P323" s="36"/>
      <c r="Q323" s="36"/>
      <c r="R323" s="36"/>
      <c r="S323" s="36"/>
      <c r="T323" s="36"/>
      <c r="U323" s="36"/>
      <c r="V323" s="36"/>
      <c r="W323" s="36"/>
      <c r="X323" s="36"/>
      <c r="Y323" s="36"/>
      <c r="Z323" s="36"/>
      <c r="AA323" s="36"/>
      <c r="AB323" s="36"/>
      <c r="AC323" s="36"/>
      <c r="AD323" s="36"/>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3"/>
      <c r="CU323" s="33"/>
      <c r="CV323" s="33"/>
      <c r="CW323" s="33"/>
      <c r="CX323" s="33"/>
      <c r="CY323" s="33"/>
      <c r="CZ323" s="33"/>
      <c r="DA323" s="34"/>
    </row>
    <row r="324" spans="1:106" s="35" customFormat="1" ht="24" customHeight="1" thickBot="1">
      <c r="A324" s="127"/>
      <c r="B324" s="91" t="s">
        <v>133</v>
      </c>
      <c r="C324" s="92" t="s">
        <v>134</v>
      </c>
      <c r="D324" s="130" t="s">
        <v>30</v>
      </c>
      <c r="E324" s="180"/>
      <c r="F324" s="64"/>
      <c r="G324" s="36"/>
      <c r="H324" s="36"/>
      <c r="I324" s="36"/>
      <c r="J324" s="36"/>
      <c r="K324" s="36"/>
      <c r="L324" s="36"/>
      <c r="M324" s="11"/>
      <c r="N324" s="36"/>
      <c r="O324" s="36"/>
      <c r="P324" s="36"/>
      <c r="Q324" s="36"/>
      <c r="R324" s="36"/>
      <c r="S324" s="36"/>
      <c r="T324" s="36"/>
      <c r="U324" s="36"/>
      <c r="V324" s="36"/>
      <c r="W324" s="36"/>
      <c r="X324" s="36"/>
      <c r="Y324" s="36"/>
      <c r="Z324" s="36"/>
      <c r="AA324" s="36"/>
      <c r="AB324" s="36"/>
      <c r="AC324" s="36"/>
      <c r="AD324" s="36"/>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4"/>
    </row>
    <row r="325" spans="1:106" s="35" customFormat="1" ht="24" customHeight="1" thickBot="1">
      <c r="A325" s="127"/>
      <c r="B325" s="93" t="s">
        <v>452</v>
      </c>
      <c r="C325" s="14">
        <f>C303</f>
        <v>0</v>
      </c>
      <c r="D325" s="157">
        <f>IF(F325=$G$326,$J$326,IF(F325=$G$327,$J$327,$J$328))</f>
        <v>50</v>
      </c>
      <c r="E325" s="180"/>
      <c r="F325" s="78" t="str">
        <f>F275</f>
        <v>Tático</v>
      </c>
      <c r="G325" s="69" t="s">
        <v>31</v>
      </c>
      <c r="H325" s="69" t="s">
        <v>32</v>
      </c>
      <c r="I325" s="69" t="s">
        <v>33</v>
      </c>
      <c r="J325" s="69" t="s">
        <v>34</v>
      </c>
      <c r="K325" s="36"/>
      <c r="L325" s="36"/>
      <c r="M325" s="11"/>
      <c r="N325" s="36"/>
      <c r="O325" s="36"/>
      <c r="P325" s="36"/>
      <c r="Q325" s="36"/>
      <c r="R325" s="36"/>
      <c r="S325" s="36"/>
      <c r="T325" s="36"/>
      <c r="U325" s="36"/>
      <c r="V325" s="36"/>
      <c r="W325" s="36"/>
      <c r="X325" s="36"/>
      <c r="Y325" s="36"/>
      <c r="Z325" s="36"/>
      <c r="AA325" s="36"/>
      <c r="AB325" s="36"/>
      <c r="AC325" s="36"/>
      <c r="AD325" s="36"/>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c r="CT325" s="33"/>
      <c r="CU325" s="33"/>
      <c r="CV325" s="33"/>
      <c r="CW325" s="33"/>
      <c r="CX325" s="33"/>
      <c r="CY325" s="33"/>
      <c r="CZ325" s="33"/>
      <c r="DA325" s="34"/>
    </row>
    <row r="326" spans="1:106" s="35" customFormat="1" thickBot="1">
      <c r="A326" s="127"/>
      <c r="B326" s="93" t="s">
        <v>509</v>
      </c>
      <c r="C326" s="14">
        <f>C321</f>
        <v>0</v>
      </c>
      <c r="D326" s="157">
        <f>IF(F326=$G$326,$J$326,IF(F326=$G$327,$J$327,$J$328))</f>
        <v>50</v>
      </c>
      <c r="E326" s="180"/>
      <c r="F326" s="78" t="str">
        <f>F305</f>
        <v>Tático</v>
      </c>
      <c r="G326" s="65" t="s">
        <v>23</v>
      </c>
      <c r="H326" s="65">
        <f>COUNTIF($F$325:$F$326,"Estratégico")</f>
        <v>0</v>
      </c>
      <c r="I326" s="149">
        <f>IF(VLOOKUP($H$329,$Q$3:$X$9,8,FALSE)&lt;&gt;100,"Erro escala peso",VLOOKUP($H$329,$Q$3:$X$9,5,FALSE))</f>
        <v>0</v>
      </c>
      <c r="J326" s="153" t="str">
        <f>IF(H326=0,"na",(I326/($H$326+$H$327+$H$328)))</f>
        <v>na</v>
      </c>
      <c r="K326" s="36"/>
      <c r="L326" s="36"/>
      <c r="M326" s="11"/>
      <c r="N326" s="36"/>
      <c r="O326" s="36"/>
      <c r="P326" s="2"/>
      <c r="Q326" s="2"/>
      <c r="R326" s="36"/>
      <c r="S326" s="36"/>
      <c r="T326" s="36"/>
      <c r="U326" s="36"/>
      <c r="V326" s="36"/>
      <c r="W326" s="36"/>
      <c r="X326" s="36"/>
      <c r="Y326" s="36"/>
      <c r="Z326" s="36"/>
      <c r="AA326" s="36"/>
      <c r="AB326" s="36"/>
      <c r="AC326" s="36"/>
      <c r="AD326" s="36"/>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4"/>
    </row>
    <row r="327" spans="1:106" s="35" customFormat="1" thickBot="1">
      <c r="A327" s="127"/>
      <c r="B327" s="94" t="s">
        <v>135</v>
      </c>
      <c r="C327" s="324">
        <f>SUMPRODUCT(C325:C326,D325:D326)/SUM(D325:D326)</f>
        <v>0</v>
      </c>
      <c r="D327" s="325"/>
      <c r="E327" s="180"/>
      <c r="F327" s="60"/>
      <c r="G327" s="65" t="s">
        <v>41</v>
      </c>
      <c r="H327" s="65">
        <f>COUNTIF($F$325:$F$326,"Tático")</f>
        <v>2</v>
      </c>
      <c r="I327" s="149">
        <f>IF(VLOOKUP($H$329,$Q$3:$X$9,8,FALSE)&lt;&gt;100,"Erro escala peso",VLOOKUP($H$329,$Q$3:$X$9,6,FALSE))</f>
        <v>100</v>
      </c>
      <c r="J327" s="153">
        <f t="shared" ref="J327:J328" si="58">IF(H327=0,"na",(I327/($H$326+$H$327+$H$328)))</f>
        <v>50</v>
      </c>
      <c r="K327" s="36"/>
      <c r="L327" s="36"/>
      <c r="M327" s="11"/>
      <c r="N327" s="2"/>
      <c r="O327" s="2"/>
      <c r="P327" s="2"/>
      <c r="Q327" s="2"/>
      <c r="R327" s="36"/>
      <c r="S327" s="36"/>
      <c r="T327" s="36"/>
      <c r="U327" s="36"/>
      <c r="V327" s="36"/>
      <c r="W327" s="36"/>
      <c r="X327" s="36"/>
      <c r="Y327" s="36"/>
      <c r="Z327" s="36"/>
      <c r="AA327" s="36"/>
      <c r="AB327" s="36"/>
      <c r="AC327" s="36"/>
      <c r="AD327" s="36"/>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c r="CT327" s="33"/>
      <c r="CU327" s="33"/>
      <c r="CV327" s="33"/>
      <c r="CW327" s="33"/>
      <c r="CX327" s="33"/>
      <c r="CY327" s="33"/>
      <c r="CZ327" s="33"/>
      <c r="DA327" s="34"/>
    </row>
    <row r="328" spans="1:106" s="35" customFormat="1" ht="20.25" customHeight="1" thickBot="1">
      <c r="A328" s="20"/>
      <c r="B328" s="10"/>
      <c r="C328" s="7"/>
      <c r="D328" s="199"/>
      <c r="E328" s="183"/>
      <c r="F328" s="11"/>
      <c r="G328" s="65" t="s">
        <v>44</v>
      </c>
      <c r="H328" s="65">
        <f>COUNTIF($F$325:$F$326,"Operacional")</f>
        <v>0</v>
      </c>
      <c r="I328" s="149">
        <f>IF(VLOOKUP($H$329,$Q$3:$X$9,8,FALSE)&lt;&gt;100,"Erro escala peso",VLOOKUP($H$329,$Q$3:$X$9,7,FALSE))</f>
        <v>0</v>
      </c>
      <c r="J328" s="153" t="str">
        <f t="shared" si="58"/>
        <v>na</v>
      </c>
      <c r="K328" s="36"/>
      <c r="L328" s="36"/>
      <c r="M328" s="11"/>
      <c r="N328" s="2"/>
      <c r="O328" s="2"/>
      <c r="P328" s="11"/>
      <c r="Q328" s="11"/>
      <c r="R328" s="36"/>
      <c r="S328" s="36"/>
      <c r="T328" s="36"/>
      <c r="U328" s="36"/>
      <c r="V328" s="36"/>
      <c r="W328" s="36"/>
      <c r="X328" s="36"/>
      <c r="Y328" s="36"/>
      <c r="Z328" s="36"/>
      <c r="AA328" s="36"/>
      <c r="AB328" s="36"/>
      <c r="AC328" s="36"/>
      <c r="AD328" s="36"/>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c r="CT328" s="33"/>
      <c r="CU328" s="33"/>
      <c r="CV328" s="33"/>
      <c r="CW328" s="33"/>
      <c r="CX328" s="33"/>
      <c r="CY328" s="33"/>
      <c r="CZ328" s="33"/>
      <c r="DA328" s="34"/>
    </row>
    <row r="329" spans="1:106" s="35" customFormat="1" ht="20.25" customHeight="1" thickBot="1">
      <c r="A329" s="350" t="s">
        <v>543</v>
      </c>
      <c r="B329" s="350"/>
      <c r="C329" s="350"/>
      <c r="D329" s="350"/>
      <c r="E329" s="350"/>
      <c r="F329" s="11"/>
      <c r="G329" s="71" t="s">
        <v>47</v>
      </c>
      <c r="H329" s="71" t="str">
        <f>"R"&amp;IF(H326=0,0,H326/H326)&amp;IF(H327=0,0,H327/H327)&amp;IF(H328=0,0,H328/H328)</f>
        <v>R010</v>
      </c>
      <c r="I329" s="36"/>
      <c r="J329" s="36"/>
      <c r="K329" s="36"/>
      <c r="L329" s="36"/>
      <c r="M329" s="11"/>
      <c r="N329" s="11"/>
      <c r="O329" s="11"/>
      <c r="P329" s="11"/>
      <c r="Q329" s="11"/>
      <c r="R329" s="2"/>
      <c r="S329" s="2"/>
      <c r="T329" s="2"/>
      <c r="U329" s="36"/>
      <c r="V329" s="36"/>
      <c r="W329" s="36"/>
      <c r="X329" s="36"/>
      <c r="Y329" s="36"/>
      <c r="Z329" s="36"/>
      <c r="AA329" s="36"/>
      <c r="AB329" s="36"/>
      <c r="AC329" s="36"/>
      <c r="AD329" s="36"/>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c r="CR329" s="33"/>
      <c r="CS329" s="33"/>
      <c r="CT329" s="33"/>
      <c r="CU329" s="33"/>
      <c r="CV329" s="33"/>
      <c r="CW329" s="33"/>
      <c r="CX329" s="33"/>
      <c r="CY329" s="33"/>
      <c r="CZ329" s="33"/>
      <c r="DA329" s="34"/>
    </row>
    <row r="330" spans="1:106" thickBot="1">
      <c r="A330" s="18" t="s">
        <v>544</v>
      </c>
      <c r="B330" s="15" t="s">
        <v>545</v>
      </c>
      <c r="C330" s="5" t="s">
        <v>28</v>
      </c>
      <c r="D330" s="200"/>
      <c r="E330" s="184"/>
      <c r="F330" s="11"/>
      <c r="M330" s="11"/>
      <c r="N330" s="11"/>
      <c r="O330" s="11"/>
      <c r="P330" s="11"/>
      <c r="Q330" s="11"/>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c r="CF330" s="25"/>
      <c r="CG330" s="25"/>
      <c r="CH330" s="25"/>
      <c r="CI330" s="25"/>
      <c r="CJ330" s="25"/>
      <c r="CK330" s="25"/>
      <c r="CL330" s="25"/>
      <c r="CM330" s="25"/>
      <c r="CN330" s="25"/>
      <c r="CO330" s="25"/>
      <c r="CP330" s="25"/>
      <c r="CQ330" s="25"/>
      <c r="CR330" s="25"/>
      <c r="CS330" s="25"/>
      <c r="CT330" s="25"/>
      <c r="CU330" s="25"/>
      <c r="CV330" s="25"/>
      <c r="CW330" s="25"/>
      <c r="CX330" s="25"/>
      <c r="CY330" s="25"/>
      <c r="CZ330" s="25"/>
      <c r="DA330" s="26"/>
    </row>
    <row r="331" spans="1:106" thickBot="1">
      <c r="A331" s="19" t="s">
        <v>546</v>
      </c>
      <c r="B331" s="221" t="s">
        <v>547</v>
      </c>
      <c r="C331" s="50"/>
      <c r="D331" s="201"/>
      <c r="E331" s="183"/>
      <c r="F331" s="167"/>
      <c r="M331" s="11"/>
      <c r="N331" s="11"/>
      <c r="O331" s="11"/>
      <c r="P331" s="11"/>
      <c r="Q331" s="11"/>
      <c r="R331" s="11"/>
      <c r="S331" s="11"/>
      <c r="T331" s="11"/>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6"/>
    </row>
    <row r="332" spans="1:106" ht="30.75" thickBot="1">
      <c r="A332" s="19" t="s">
        <v>548</v>
      </c>
      <c r="B332" s="221" t="s">
        <v>549</v>
      </c>
      <c r="C332" s="50"/>
      <c r="D332" s="201"/>
      <c r="E332" s="183"/>
      <c r="F332" s="168"/>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25"/>
      <c r="CO332" s="25"/>
      <c r="CP332" s="25"/>
      <c r="CQ332" s="25"/>
      <c r="CR332" s="25"/>
      <c r="CS332" s="25"/>
      <c r="CT332" s="25"/>
      <c r="CU332" s="25"/>
      <c r="CV332" s="25"/>
      <c r="CW332" s="25"/>
      <c r="CX332" s="25"/>
      <c r="CY332" s="25"/>
      <c r="CZ332" s="25"/>
      <c r="DA332" s="26"/>
    </row>
    <row r="333" spans="1:106" ht="30.75" thickBot="1">
      <c r="A333" s="19" t="s">
        <v>550</v>
      </c>
      <c r="B333" s="221" t="s">
        <v>551</v>
      </c>
      <c r="C333" s="50"/>
      <c r="D333" s="202"/>
      <c r="E333" s="183"/>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6"/>
    </row>
    <row r="334" spans="1:106" ht="22.5" customHeight="1" thickBot="1">
      <c r="A334" s="19" t="s">
        <v>552</v>
      </c>
      <c r="B334" s="221" t="s">
        <v>553</v>
      </c>
      <c r="C334" s="50"/>
      <c r="D334" s="202"/>
      <c r="E334" s="199"/>
      <c r="F334" s="213" t="s">
        <v>554</v>
      </c>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6"/>
    </row>
    <row r="335" spans="1:106" ht="30.75" thickBot="1">
      <c r="A335" s="19" t="s">
        <v>555</v>
      </c>
      <c r="B335" s="221" t="s">
        <v>556</v>
      </c>
      <c r="C335" s="50"/>
      <c r="D335" s="202"/>
      <c r="E335" s="199"/>
      <c r="F335" s="213" t="s">
        <v>557</v>
      </c>
      <c r="G335" s="11"/>
      <c r="H335" s="312" t="s">
        <v>558</v>
      </c>
      <c r="I335" s="312"/>
      <c r="J335" s="214" t="s">
        <v>559</v>
      </c>
      <c r="K335" s="312" t="s">
        <v>560</v>
      </c>
      <c r="L335" s="312"/>
      <c r="M335" s="218" t="s">
        <v>561</v>
      </c>
      <c r="N335" s="11"/>
      <c r="O335" s="11"/>
      <c r="P335" s="11"/>
      <c r="Q335" s="11"/>
      <c r="R335" s="11"/>
      <c r="S335" s="11"/>
      <c r="T335" s="11"/>
      <c r="U335" s="11"/>
      <c r="V335" s="11"/>
      <c r="W335" s="11"/>
      <c r="X335" s="11"/>
      <c r="Y335" s="11"/>
      <c r="Z335" s="11"/>
      <c r="AA335" s="11"/>
      <c r="AB335" s="11"/>
      <c r="AC335" s="11"/>
      <c r="AD335" s="11"/>
      <c r="AE335" s="11"/>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6"/>
    </row>
    <row r="336" spans="1:106" ht="30.75" thickBot="1">
      <c r="A336" s="19" t="s">
        <v>562</v>
      </c>
      <c r="B336" s="221" t="s">
        <v>563</v>
      </c>
      <c r="C336" s="50"/>
      <c r="D336" s="202"/>
      <c r="E336" s="199"/>
      <c r="F336" s="213" t="s">
        <v>564</v>
      </c>
      <c r="G336" s="215">
        <v>500</v>
      </c>
      <c r="H336" s="270">
        <f>7/100</f>
        <v>7.0000000000000007E-2</v>
      </c>
      <c r="I336" s="270">
        <v>0</v>
      </c>
      <c r="J336" s="216">
        <f>($C$352*H336)+I336</f>
        <v>0</v>
      </c>
      <c r="K336" s="270">
        <f>4.55/100</f>
        <v>4.5499999999999999E-2</v>
      </c>
      <c r="L336" s="270">
        <v>0</v>
      </c>
      <c r="M336" s="218">
        <f>($C$352*K336)+L336</f>
        <v>0</v>
      </c>
      <c r="N336" s="11"/>
      <c r="O336" s="11"/>
      <c r="P336" s="11"/>
      <c r="Q336" s="11"/>
      <c r="R336" s="11"/>
      <c r="S336" s="11"/>
      <c r="T336" s="11"/>
      <c r="U336" s="11"/>
      <c r="V336" s="11"/>
      <c r="W336" s="11"/>
      <c r="X336" s="11"/>
      <c r="Y336" s="11"/>
      <c r="Z336" s="11"/>
      <c r="AA336" s="11"/>
      <c r="AB336" s="11"/>
      <c r="AC336" s="11"/>
      <c r="AD336" s="11"/>
      <c r="AE336" s="11"/>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c r="CG336" s="25"/>
      <c r="CH336" s="25"/>
      <c r="CI336" s="25"/>
      <c r="CJ336" s="25"/>
      <c r="CK336" s="25"/>
      <c r="CL336" s="25"/>
      <c r="CM336" s="25"/>
      <c r="CN336" s="25"/>
      <c r="CO336" s="25"/>
      <c r="CP336" s="25"/>
      <c r="CQ336" s="25"/>
      <c r="CR336" s="25"/>
      <c r="CS336" s="25"/>
      <c r="CT336" s="25"/>
      <c r="CU336" s="25"/>
      <c r="CV336" s="25"/>
      <c r="CW336" s="25"/>
      <c r="CX336" s="25"/>
      <c r="CY336" s="25"/>
      <c r="CZ336" s="25"/>
      <c r="DA336" s="25"/>
      <c r="DB336" s="26"/>
    </row>
    <row r="337" spans="1:106" ht="30.75" thickBot="1">
      <c r="A337" s="19" t="s">
        <v>565</v>
      </c>
      <c r="B337" s="221" t="s">
        <v>566</v>
      </c>
      <c r="C337" s="50"/>
      <c r="D337" s="202"/>
      <c r="E337" s="199"/>
      <c r="F337" s="213" t="s">
        <v>567</v>
      </c>
      <c r="G337" s="215">
        <v>1500</v>
      </c>
      <c r="H337" s="270">
        <f>4/100</f>
        <v>0.04</v>
      </c>
      <c r="I337" s="270">
        <v>15</v>
      </c>
      <c r="J337" s="216">
        <f>($C$352*H337)+I337</f>
        <v>15</v>
      </c>
      <c r="K337" s="270">
        <f>2.6/100</f>
        <v>2.6000000000000002E-2</v>
      </c>
      <c r="L337" s="270">
        <v>9.75</v>
      </c>
      <c r="M337" s="218">
        <f>($C$352*K337)+L337</f>
        <v>9.75</v>
      </c>
      <c r="N337" s="11"/>
      <c r="O337" s="11"/>
      <c r="P337" s="11"/>
      <c r="Q337" s="11"/>
      <c r="R337" s="11"/>
      <c r="S337" s="11"/>
      <c r="T337" s="11"/>
      <c r="U337" s="11"/>
      <c r="V337" s="11"/>
      <c r="W337" s="11"/>
      <c r="X337" s="11"/>
      <c r="Y337" s="11"/>
      <c r="Z337" s="11"/>
      <c r="AA337" s="11"/>
      <c r="AB337" s="11"/>
      <c r="AC337" s="11"/>
      <c r="AD337" s="11"/>
      <c r="AE337" s="11"/>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c r="CQ337" s="25"/>
      <c r="CR337" s="25"/>
      <c r="CS337" s="25"/>
      <c r="CT337" s="25"/>
      <c r="CU337" s="25"/>
      <c r="CV337" s="25"/>
      <c r="CW337" s="25"/>
      <c r="CX337" s="25"/>
      <c r="CY337" s="25"/>
      <c r="CZ337" s="25"/>
      <c r="DA337" s="25"/>
      <c r="DB337" s="26"/>
    </row>
    <row r="338" spans="1:106" ht="30.75" thickBot="1">
      <c r="A338" s="19" t="s">
        <v>568</v>
      </c>
      <c r="B338" s="221" t="s">
        <v>569</v>
      </c>
      <c r="C338" s="50"/>
      <c r="D338" s="202"/>
      <c r="E338" s="199"/>
      <c r="F338" s="213" t="s">
        <v>570</v>
      </c>
      <c r="G338" s="215">
        <v>3000</v>
      </c>
      <c r="H338" s="270">
        <f>3/100</f>
        <v>0.03</v>
      </c>
      <c r="I338" s="270">
        <v>30</v>
      </c>
      <c r="J338" s="216">
        <f>($C$352*H338)+I338</f>
        <v>30</v>
      </c>
      <c r="K338" s="270">
        <f>1.95/100</f>
        <v>1.95E-2</v>
      </c>
      <c r="L338" s="270">
        <v>19.5</v>
      </c>
      <c r="M338" s="218">
        <f>($C$352*K338)+L338</f>
        <v>19.5</v>
      </c>
      <c r="N338" s="25"/>
      <c r="O338" s="25"/>
      <c r="P338" s="25"/>
      <c r="Q338" s="25"/>
      <c r="R338" s="25"/>
      <c r="S338" s="25"/>
      <c r="T338" s="25"/>
      <c r="U338" s="25"/>
      <c r="V338" s="25"/>
      <c r="W338" s="25"/>
      <c r="X338" s="11"/>
      <c r="Y338" s="11"/>
      <c r="Z338" s="11"/>
      <c r="AA338" s="11"/>
      <c r="AB338" s="11"/>
      <c r="AC338" s="11"/>
      <c r="AD338" s="11"/>
      <c r="AE338" s="11"/>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c r="CF338" s="25"/>
      <c r="CG338" s="25"/>
      <c r="CH338" s="25"/>
      <c r="CI338" s="25"/>
      <c r="CJ338" s="25"/>
      <c r="CK338" s="25"/>
      <c r="CL338" s="25"/>
      <c r="CM338" s="25"/>
      <c r="CN338" s="25"/>
      <c r="CO338" s="25"/>
      <c r="CP338" s="25"/>
      <c r="CQ338" s="25"/>
      <c r="CR338" s="25"/>
      <c r="CS338" s="25"/>
      <c r="CT338" s="25"/>
      <c r="CU338" s="25"/>
      <c r="CV338" s="25"/>
      <c r="CW338" s="25"/>
      <c r="CX338" s="25"/>
      <c r="CY338" s="25"/>
      <c r="CZ338" s="25"/>
      <c r="DA338" s="25"/>
      <c r="DB338" s="26"/>
    </row>
    <row r="339" spans="1:106" ht="30.75" thickBot="1">
      <c r="A339" s="19" t="s">
        <v>571</v>
      </c>
      <c r="B339" s="221" t="s">
        <v>572</v>
      </c>
      <c r="C339" s="50"/>
      <c r="D339" s="202"/>
      <c r="E339" s="199"/>
      <c r="F339" s="213" t="s">
        <v>573</v>
      </c>
      <c r="G339" s="215">
        <v>5000</v>
      </c>
      <c r="H339" s="270">
        <f>1.5/100</f>
        <v>1.4999999999999999E-2</v>
      </c>
      <c r="I339" s="270">
        <v>75</v>
      </c>
      <c r="J339" s="216">
        <f>($C$352*H339)+I339</f>
        <v>75</v>
      </c>
      <c r="K339" s="217">
        <f>0.975/100</f>
        <v>9.75E-3</v>
      </c>
      <c r="L339" s="270">
        <v>48.75</v>
      </c>
      <c r="M339" s="218">
        <f>($C$352*K339)+L339</f>
        <v>48.75</v>
      </c>
      <c r="N339" s="25"/>
      <c r="O339" s="25"/>
      <c r="P339" s="25"/>
      <c r="Q339" s="25"/>
      <c r="R339" s="25"/>
      <c r="S339" s="25"/>
      <c r="T339" s="25"/>
      <c r="U339" s="25"/>
      <c r="V339" s="25"/>
      <c r="W339" s="25"/>
      <c r="X339" s="11"/>
      <c r="Y339" s="11"/>
      <c r="Z339" s="11"/>
      <c r="AA339" s="11"/>
      <c r="AB339" s="11"/>
      <c r="AC339" s="11"/>
      <c r="AD339" s="11"/>
      <c r="AE339" s="11"/>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c r="CE339" s="25"/>
      <c r="CF339" s="25"/>
      <c r="CG339" s="25"/>
      <c r="CH339" s="25"/>
      <c r="CI339" s="25"/>
      <c r="CJ339" s="25"/>
      <c r="CK339" s="25"/>
      <c r="CL339" s="25"/>
      <c r="CM339" s="25"/>
      <c r="CN339" s="25"/>
      <c r="CO339" s="25"/>
      <c r="CP339" s="25"/>
      <c r="CQ339" s="25"/>
      <c r="CR339" s="25"/>
      <c r="CS339" s="25"/>
      <c r="CT339" s="25"/>
      <c r="CU339" s="25"/>
      <c r="CV339" s="25"/>
      <c r="CW339" s="25"/>
      <c r="CX339" s="25"/>
      <c r="CY339" s="25"/>
      <c r="CZ339" s="25"/>
      <c r="DA339" s="25"/>
      <c r="DB339" s="26"/>
    </row>
    <row r="340" spans="1:106" ht="30.75" thickBot="1">
      <c r="A340" s="19" t="s">
        <v>834</v>
      </c>
      <c r="B340" s="221" t="s">
        <v>835</v>
      </c>
      <c r="C340" s="50"/>
      <c r="D340" s="202"/>
      <c r="E340" s="199"/>
      <c r="F340" s="213" t="s">
        <v>575</v>
      </c>
      <c r="G340" s="215">
        <v>10000</v>
      </c>
      <c r="H340" s="270">
        <f>1/100</f>
        <v>0.01</v>
      </c>
      <c r="I340" s="270">
        <v>100</v>
      </c>
      <c r="J340" s="216">
        <f>($C$352*H340)+I340</f>
        <v>100</v>
      </c>
      <c r="K340" s="217">
        <f>0.65/100</f>
        <v>6.5000000000000006E-3</v>
      </c>
      <c r="L340" s="270">
        <v>65</v>
      </c>
      <c r="M340" s="218">
        <f>($C$352*K340)+L340</f>
        <v>65</v>
      </c>
      <c r="N340" s="25"/>
      <c r="O340" s="25"/>
      <c r="P340" s="25"/>
      <c r="Q340" s="25"/>
      <c r="R340" s="25"/>
      <c r="S340" s="25"/>
      <c r="T340" s="25"/>
      <c r="U340" s="25"/>
      <c r="V340" s="25"/>
      <c r="W340" s="25"/>
      <c r="X340" s="11"/>
      <c r="Y340" s="11"/>
      <c r="Z340" s="11"/>
      <c r="AA340" s="11"/>
      <c r="AB340" s="11"/>
      <c r="AC340" s="11"/>
      <c r="AD340" s="11"/>
      <c r="AE340" s="11"/>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c r="CF340" s="25"/>
      <c r="CG340" s="25"/>
      <c r="CH340" s="25"/>
      <c r="CI340" s="25"/>
      <c r="CJ340" s="25"/>
      <c r="CK340" s="25"/>
      <c r="CL340" s="25"/>
      <c r="CM340" s="25"/>
      <c r="CN340" s="25"/>
      <c r="CO340" s="25"/>
      <c r="CP340" s="25"/>
      <c r="CQ340" s="25"/>
      <c r="CR340" s="25"/>
      <c r="CS340" s="25"/>
      <c r="CT340" s="25"/>
      <c r="CU340" s="25"/>
      <c r="CV340" s="25"/>
      <c r="CW340" s="25"/>
      <c r="CX340" s="25"/>
      <c r="CY340" s="25"/>
      <c r="CZ340" s="25"/>
      <c r="DA340" s="25"/>
      <c r="DB340" s="26"/>
    </row>
    <row r="341" spans="1:106" ht="30.75" thickBot="1">
      <c r="A341" s="19" t="s">
        <v>574</v>
      </c>
      <c r="B341" s="221" t="s">
        <v>836</v>
      </c>
      <c r="C341" s="50"/>
      <c r="D341" s="202"/>
      <c r="E341" s="199"/>
      <c r="F341" s="213" t="s">
        <v>578</v>
      </c>
      <c r="G341" s="215">
        <v>20000</v>
      </c>
      <c r="H341" s="270">
        <f>0.5/100</f>
        <v>5.0000000000000001E-3</v>
      </c>
      <c r="I341" s="270">
        <v>150</v>
      </c>
      <c r="J341" s="216">
        <f>($C$352*H341)+I341</f>
        <v>150</v>
      </c>
      <c r="K341" s="217">
        <f>0.325/100</f>
        <v>3.2500000000000003E-3</v>
      </c>
      <c r="L341" s="270">
        <v>97.5</v>
      </c>
      <c r="M341" s="218">
        <f>($C$352*K341)+L341</f>
        <v>97.5</v>
      </c>
      <c r="N341" s="25"/>
      <c r="O341" s="25"/>
      <c r="P341" s="25"/>
      <c r="Q341" s="25"/>
      <c r="R341" s="25"/>
      <c r="S341" s="25"/>
      <c r="T341" s="25"/>
      <c r="U341" s="25"/>
      <c r="V341" s="25"/>
      <c r="W341" s="25"/>
      <c r="X341" s="11"/>
      <c r="Y341" s="11"/>
      <c r="Z341" s="11"/>
      <c r="AA341" s="11"/>
      <c r="AB341" s="11"/>
      <c r="AC341" s="11"/>
      <c r="AD341" s="11"/>
      <c r="AE341" s="11"/>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c r="CG341" s="25"/>
      <c r="CH341" s="25"/>
      <c r="CI341" s="25"/>
      <c r="CJ341" s="25"/>
      <c r="CK341" s="25"/>
      <c r="CL341" s="25"/>
      <c r="CM341" s="25"/>
      <c r="CN341" s="25"/>
      <c r="CO341" s="25"/>
      <c r="CP341" s="25"/>
      <c r="CQ341" s="25"/>
      <c r="CR341" s="25"/>
      <c r="CS341" s="25"/>
      <c r="CT341" s="25"/>
      <c r="CU341" s="25"/>
      <c r="CV341" s="25"/>
      <c r="CW341" s="25"/>
      <c r="CX341" s="25"/>
      <c r="CY341" s="25"/>
      <c r="CZ341" s="25"/>
      <c r="DA341" s="25"/>
      <c r="DB341" s="26"/>
    </row>
    <row r="342" spans="1:106" ht="30.75" thickBot="1">
      <c r="A342" s="19" t="s">
        <v>576</v>
      </c>
      <c r="B342" s="221" t="s">
        <v>577</v>
      </c>
      <c r="C342" s="50"/>
      <c r="D342" s="202"/>
      <c r="E342" s="199"/>
      <c r="F342" s="11"/>
      <c r="G342" s="215">
        <v>40000</v>
      </c>
      <c r="H342" s="270">
        <f>0.25/100</f>
        <v>2.5000000000000001E-3</v>
      </c>
      <c r="I342" s="270">
        <v>200</v>
      </c>
      <c r="J342" s="216">
        <f>($C$352*H342)+I342</f>
        <v>200</v>
      </c>
      <c r="K342" s="217">
        <f>0.1625/100</f>
        <v>1.6250000000000001E-3</v>
      </c>
      <c r="L342" s="270">
        <v>130</v>
      </c>
      <c r="M342" s="218">
        <f>($C$352*K342)+L342</f>
        <v>130</v>
      </c>
      <c r="N342" s="25"/>
      <c r="O342" s="25"/>
      <c r="P342" s="25"/>
      <c r="Q342" s="25"/>
      <c r="R342" s="25"/>
      <c r="S342" s="25"/>
      <c r="T342" s="25"/>
      <c r="U342" s="25"/>
      <c r="V342" s="25"/>
      <c r="W342" s="25"/>
      <c r="X342" s="11"/>
      <c r="Y342" s="11"/>
      <c r="Z342" s="11"/>
      <c r="AA342" s="11"/>
      <c r="AB342" s="11"/>
      <c r="AC342" s="11"/>
      <c r="AD342" s="11"/>
      <c r="AE342" s="11"/>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c r="CF342" s="25"/>
      <c r="CG342" s="25"/>
      <c r="CH342" s="25"/>
      <c r="CI342" s="25"/>
      <c r="CJ342" s="25"/>
      <c r="CK342" s="25"/>
      <c r="CL342" s="25"/>
      <c r="CM342" s="25"/>
      <c r="CN342" s="25"/>
      <c r="CO342" s="25"/>
      <c r="CP342" s="25"/>
      <c r="CQ342" s="25"/>
      <c r="CR342" s="25"/>
      <c r="CS342" s="25"/>
      <c r="CT342" s="25"/>
      <c r="CU342" s="25"/>
      <c r="CV342" s="25"/>
      <c r="CW342" s="25"/>
      <c r="CX342" s="25"/>
      <c r="CY342" s="25"/>
      <c r="CZ342" s="25"/>
      <c r="DA342" s="25"/>
      <c r="DB342" s="26"/>
    </row>
    <row r="343" spans="1:106" ht="42.75" customHeight="1" thickBot="1">
      <c r="A343" s="19" t="s">
        <v>579</v>
      </c>
      <c r="B343" s="221" t="s">
        <v>580</v>
      </c>
      <c r="C343" s="50"/>
      <c r="D343" s="202"/>
      <c r="E343" s="183"/>
      <c r="F343" s="11"/>
      <c r="G343" s="213"/>
      <c r="H343" s="270">
        <f>0.1/100</f>
        <v>1E-3</v>
      </c>
      <c r="I343" s="270">
        <v>260</v>
      </c>
      <c r="J343" s="216">
        <f>($C$352*H343)+I343</f>
        <v>260</v>
      </c>
      <c r="K343" s="217">
        <f>0.065/100</f>
        <v>6.4999999999999997E-4</v>
      </c>
      <c r="L343" s="270">
        <v>169</v>
      </c>
      <c r="M343" s="218">
        <f>($C$352*K343)+L343</f>
        <v>169</v>
      </c>
      <c r="N343" s="25"/>
      <c r="O343" s="25"/>
      <c r="P343" s="25"/>
      <c r="Q343" s="25"/>
      <c r="R343" s="25"/>
      <c r="S343" s="25"/>
      <c r="T343" s="25"/>
      <c r="U343" s="25"/>
      <c r="V343" s="25"/>
      <c r="W343" s="25"/>
      <c r="X343" s="11"/>
      <c r="Y343" s="11"/>
      <c r="Z343" s="11"/>
      <c r="AA343" s="11"/>
      <c r="AB343" s="11"/>
      <c r="AC343" s="11"/>
      <c r="AD343" s="11"/>
      <c r="AE343" s="11"/>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c r="CE343" s="25"/>
      <c r="CF343" s="25"/>
      <c r="CG343" s="25"/>
      <c r="CH343" s="25"/>
      <c r="CI343" s="25"/>
      <c r="CJ343" s="25"/>
      <c r="CK343" s="25"/>
      <c r="CL343" s="25"/>
      <c r="CM343" s="25"/>
      <c r="CN343" s="25"/>
      <c r="CO343" s="25"/>
      <c r="CP343" s="25"/>
      <c r="CQ343" s="25"/>
      <c r="CR343" s="25"/>
      <c r="CS343" s="25"/>
      <c r="CT343" s="25"/>
      <c r="CU343" s="25"/>
      <c r="CV343" s="25"/>
      <c r="CW343" s="25"/>
      <c r="CX343" s="25"/>
      <c r="CY343" s="25"/>
      <c r="CZ343" s="25"/>
      <c r="DA343" s="25"/>
      <c r="DB343" s="26"/>
    </row>
    <row r="344" spans="1:106" ht="45.75" thickBot="1">
      <c r="A344" s="19" t="s">
        <v>581</v>
      </c>
      <c r="B344" s="221" t="s">
        <v>582</v>
      </c>
      <c r="C344" s="50"/>
      <c r="D344" s="202"/>
      <c r="E344" s="183"/>
      <c r="F344" s="11"/>
      <c r="G344" s="210" t="s">
        <v>585</v>
      </c>
      <c r="H344" s="210">
        <f>IF(C352&lt;=G336,J336,IF(C352&lt;=G337,J337,IF(C352&lt;=G338,J338,IF(C352&lt;=G339,J339,IF(C352&lt;=G340,J340,IF(C352&lt;=G341,J341,IF(C352&lt;=G342,J342,J343)))))))</f>
        <v>0</v>
      </c>
      <c r="I344" s="11"/>
      <c r="J344" s="219" t="s">
        <v>586</v>
      </c>
      <c r="K344" s="219">
        <f>IF(C352&lt;=G336,M336,IF(C352&lt;=G337,M337,IF(C352&lt;=G338,M338,IF(C352&lt;=G339,M339,IF(C352&lt;=G340,M340,IF(C352&lt;=G341,M341,IF(C352&lt;=G342,M342,M343)))))))</f>
        <v>0</v>
      </c>
      <c r="N344" s="25"/>
      <c r="O344" s="25"/>
      <c r="P344" s="25"/>
      <c r="Q344" s="25"/>
      <c r="R344" s="25"/>
      <c r="S344" s="25"/>
      <c r="T344" s="25"/>
      <c r="U344" s="25"/>
      <c r="V344" s="25"/>
      <c r="W344" s="11"/>
      <c r="X344" s="11"/>
      <c r="Y344" s="11"/>
      <c r="Z344" s="11"/>
      <c r="AA344" s="11"/>
      <c r="AB344" s="11"/>
      <c r="AC344" s="11"/>
      <c r="AD344" s="11"/>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c r="CQ344" s="25"/>
      <c r="CR344" s="25"/>
      <c r="CS344" s="25"/>
      <c r="CT344" s="25"/>
      <c r="CU344" s="25"/>
      <c r="CV344" s="25"/>
      <c r="CW344" s="25"/>
      <c r="CX344" s="25"/>
      <c r="CY344" s="25"/>
      <c r="CZ344" s="25"/>
      <c r="DA344" s="26"/>
    </row>
    <row r="345" spans="1:106" ht="30.75" thickBot="1">
      <c r="A345" s="6" t="s">
        <v>583</v>
      </c>
      <c r="B345" s="144" t="s">
        <v>584</v>
      </c>
      <c r="C345" s="55"/>
      <c r="D345" s="202"/>
      <c r="E345" s="183"/>
      <c r="F345" s="11"/>
      <c r="G345" s="211" t="s">
        <v>589</v>
      </c>
      <c r="H345" s="212">
        <f>C331+C337+C338+C339+C349+C350</f>
        <v>0</v>
      </c>
      <c r="I345" s="11"/>
      <c r="J345" s="211" t="s">
        <v>590</v>
      </c>
      <c r="K345" s="212">
        <f>C331</f>
        <v>0</v>
      </c>
      <c r="L345" s="25"/>
      <c r="M345" s="25"/>
      <c r="N345" s="25"/>
      <c r="O345" s="25"/>
      <c r="P345" s="25"/>
      <c r="Q345" s="25"/>
      <c r="R345" s="25"/>
      <c r="S345" s="25"/>
      <c r="T345" s="25"/>
      <c r="U345" s="25"/>
      <c r="V345" s="25"/>
      <c r="W345" s="11"/>
      <c r="X345" s="11"/>
      <c r="Y345" s="11"/>
      <c r="Z345" s="11"/>
      <c r="AA345" s="11"/>
      <c r="AB345" s="11"/>
      <c r="AC345" s="11"/>
      <c r="AD345" s="11"/>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c r="CE345" s="25"/>
      <c r="CF345" s="25"/>
      <c r="CG345" s="25"/>
      <c r="CH345" s="25"/>
      <c r="CI345" s="25"/>
      <c r="CJ345" s="25"/>
      <c r="CK345" s="25"/>
      <c r="CL345" s="25"/>
      <c r="CM345" s="25"/>
      <c r="CN345" s="25"/>
      <c r="CO345" s="25"/>
      <c r="CP345" s="25"/>
      <c r="CQ345" s="25"/>
      <c r="CR345" s="25"/>
      <c r="CS345" s="25"/>
      <c r="CT345" s="25"/>
      <c r="CU345" s="25"/>
      <c r="CV345" s="25"/>
      <c r="CW345" s="25"/>
      <c r="CX345" s="25"/>
      <c r="CY345" s="25"/>
      <c r="CZ345" s="25"/>
      <c r="DA345" s="26"/>
    </row>
    <row r="346" spans="1:106" ht="30.75" thickBot="1">
      <c r="A346" s="6" t="s">
        <v>587</v>
      </c>
      <c r="B346" s="144" t="s">
        <v>588</v>
      </c>
      <c r="C346" s="55"/>
      <c r="D346" s="202"/>
      <c r="E346" s="183"/>
      <c r="F346" s="11"/>
      <c r="G346" s="67" t="s">
        <v>593</v>
      </c>
      <c r="H346" s="67">
        <f>IF(H345&gt;=H344,1,H345/H344)</f>
        <v>1</v>
      </c>
      <c r="I346" s="11"/>
      <c r="J346" s="67" t="s">
        <v>594</v>
      </c>
      <c r="K346" s="220">
        <f>IF(K345&gt;=K344,1,K345/K344)</f>
        <v>1</v>
      </c>
      <c r="L346" s="25"/>
      <c r="M346" s="25"/>
      <c r="N346" s="25"/>
      <c r="O346" s="25"/>
      <c r="P346" s="25"/>
      <c r="Q346" s="25"/>
      <c r="R346" s="25"/>
      <c r="S346" s="25"/>
      <c r="T346" s="25"/>
      <c r="U346" s="25"/>
      <c r="V346" s="25"/>
      <c r="W346" s="11"/>
      <c r="X346" s="11"/>
      <c r="Y346" s="11"/>
      <c r="Z346" s="11"/>
      <c r="AA346" s="11"/>
      <c r="AB346" s="11"/>
      <c r="AC346" s="11"/>
      <c r="AD346" s="11"/>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c r="CE346" s="25"/>
      <c r="CF346" s="25"/>
      <c r="CG346" s="25"/>
      <c r="CH346" s="25"/>
      <c r="CI346" s="25"/>
      <c r="CJ346" s="25"/>
      <c r="CK346" s="25"/>
      <c r="CL346" s="25"/>
      <c r="CM346" s="25"/>
      <c r="CN346" s="25"/>
      <c r="CO346" s="25"/>
      <c r="CP346" s="25"/>
      <c r="CQ346" s="25"/>
      <c r="CR346" s="25"/>
      <c r="CS346" s="25"/>
      <c r="CT346" s="25"/>
      <c r="CU346" s="25"/>
      <c r="CV346" s="25"/>
      <c r="CW346" s="25"/>
      <c r="CX346" s="25"/>
      <c r="CY346" s="25"/>
      <c r="CZ346" s="25"/>
      <c r="DA346" s="26"/>
    </row>
    <row r="347" spans="1:106" ht="30.75" thickBot="1">
      <c r="A347" s="6" t="s">
        <v>591</v>
      </c>
      <c r="B347" s="240" t="s">
        <v>592</v>
      </c>
      <c r="C347" s="55"/>
      <c r="D347" s="202"/>
      <c r="E347" s="183"/>
      <c r="F347" s="11"/>
      <c r="G347" s="222" t="s">
        <v>597</v>
      </c>
      <c r="H347" s="223">
        <f>IF(H344=0,0,((K346*90)+(H346*10))/100)</f>
        <v>0</v>
      </c>
      <c r="I347" s="11"/>
      <c r="J347" s="25"/>
      <c r="K347" s="25"/>
      <c r="L347" s="25"/>
      <c r="M347" s="25"/>
      <c r="N347" s="25"/>
      <c r="O347" s="25"/>
      <c r="P347" s="25"/>
      <c r="Q347" s="25"/>
      <c r="R347" s="25"/>
      <c r="S347" s="25"/>
      <c r="T347" s="25"/>
      <c r="U347" s="25"/>
      <c r="V347" s="25"/>
      <c r="W347" s="11"/>
      <c r="X347" s="11"/>
      <c r="Y347" s="11"/>
      <c r="Z347" s="11"/>
      <c r="AA347" s="11"/>
      <c r="AB347" s="11"/>
      <c r="AC347" s="11"/>
      <c r="AD347" s="11"/>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5"/>
      <c r="CM347" s="25"/>
      <c r="CN347" s="25"/>
      <c r="CO347" s="25"/>
      <c r="CP347" s="25"/>
      <c r="CQ347" s="25"/>
      <c r="CR347" s="25"/>
      <c r="CS347" s="25"/>
      <c r="CT347" s="25"/>
      <c r="CU347" s="25"/>
      <c r="CV347" s="25"/>
      <c r="CW347" s="25"/>
      <c r="CX347" s="25"/>
      <c r="CY347" s="25"/>
      <c r="CZ347" s="25"/>
      <c r="DA347" s="26"/>
    </row>
    <row r="348" spans="1:106" ht="39" customHeight="1" thickBot="1">
      <c r="A348" s="6" t="s">
        <v>595</v>
      </c>
      <c r="B348" s="240" t="s">
        <v>596</v>
      </c>
      <c r="C348" s="55"/>
      <c r="D348" s="202"/>
      <c r="E348" s="183"/>
      <c r="F348" s="11"/>
      <c r="G348" s="11"/>
      <c r="H348" s="11"/>
      <c r="I348" s="11"/>
      <c r="J348" s="25"/>
      <c r="K348" s="25"/>
      <c r="L348" s="25"/>
      <c r="M348" s="25"/>
      <c r="N348" s="25"/>
      <c r="O348" s="25"/>
      <c r="P348" s="25"/>
      <c r="Q348" s="25"/>
      <c r="R348" s="25"/>
      <c r="S348" s="25"/>
      <c r="T348" s="25"/>
      <c r="U348" s="25"/>
      <c r="V348" s="25"/>
      <c r="W348" s="11"/>
      <c r="X348" s="11"/>
      <c r="Y348" s="11"/>
      <c r="Z348" s="11"/>
      <c r="AA348" s="11"/>
      <c r="AB348" s="11"/>
      <c r="AC348" s="11"/>
      <c r="AD348" s="11"/>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c r="CG348" s="25"/>
      <c r="CH348" s="25"/>
      <c r="CI348" s="25"/>
      <c r="CJ348" s="25"/>
      <c r="CK348" s="25"/>
      <c r="CL348" s="25"/>
      <c r="CM348" s="25"/>
      <c r="CN348" s="25"/>
      <c r="CO348" s="25"/>
      <c r="CP348" s="25"/>
      <c r="CQ348" s="25"/>
      <c r="CR348" s="25"/>
      <c r="CS348" s="25"/>
      <c r="CT348" s="25"/>
      <c r="CU348" s="25"/>
      <c r="CV348" s="25"/>
      <c r="CW348" s="25"/>
      <c r="CX348" s="25"/>
      <c r="CY348" s="25"/>
      <c r="CZ348" s="25"/>
      <c r="DA348" s="26"/>
    </row>
    <row r="349" spans="1:106" ht="30.75" thickBot="1">
      <c r="A349" s="6" t="s">
        <v>598</v>
      </c>
      <c r="B349" s="240" t="s">
        <v>599</v>
      </c>
      <c r="C349" s="55"/>
      <c r="D349" s="202"/>
      <c r="E349" s="183"/>
      <c r="F349" s="11"/>
      <c r="G349" s="11"/>
      <c r="H349" s="11"/>
      <c r="I349" s="11"/>
      <c r="J349" s="25"/>
      <c r="K349" s="25"/>
      <c r="L349" s="25"/>
      <c r="M349" s="25"/>
      <c r="N349" s="25"/>
      <c r="O349" s="25"/>
      <c r="P349" s="25"/>
      <c r="Q349" s="25"/>
      <c r="R349" s="25"/>
      <c r="S349" s="25"/>
      <c r="T349" s="25"/>
      <c r="U349" s="25"/>
      <c r="V349" s="25"/>
      <c r="W349" s="11"/>
      <c r="X349" s="11"/>
      <c r="Y349" s="11"/>
      <c r="Z349" s="11"/>
      <c r="AA349" s="11"/>
      <c r="AB349" s="11"/>
      <c r="AC349" s="11"/>
      <c r="AD349" s="11"/>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c r="CF349" s="25"/>
      <c r="CG349" s="25"/>
      <c r="CH349" s="25"/>
      <c r="CI349" s="25"/>
      <c r="CJ349" s="25"/>
      <c r="CK349" s="25"/>
      <c r="CL349" s="25"/>
      <c r="CM349" s="25"/>
      <c r="CN349" s="25"/>
      <c r="CO349" s="25"/>
      <c r="CP349" s="25"/>
      <c r="CQ349" s="25"/>
      <c r="CR349" s="25"/>
      <c r="CS349" s="25"/>
      <c r="CT349" s="25"/>
      <c r="CU349" s="25"/>
      <c r="CV349" s="25"/>
      <c r="CW349" s="25"/>
      <c r="CX349" s="25"/>
      <c r="CY349" s="25"/>
      <c r="CZ349" s="25"/>
      <c r="DA349" s="26"/>
    </row>
    <row r="350" spans="1:106" ht="60.75" thickBot="1">
      <c r="A350" s="6" t="s">
        <v>600</v>
      </c>
      <c r="B350" s="240" t="s">
        <v>601</v>
      </c>
      <c r="C350" s="55"/>
      <c r="D350" s="202"/>
      <c r="E350" s="183"/>
      <c r="F350" s="11"/>
      <c r="G350" s="11"/>
      <c r="H350" s="11"/>
      <c r="I350" s="11"/>
      <c r="J350" s="25"/>
      <c r="K350" s="25"/>
      <c r="L350" s="25"/>
      <c r="M350" s="25"/>
      <c r="N350" s="25"/>
      <c r="O350" s="25"/>
      <c r="P350" s="25"/>
      <c r="Q350" s="25"/>
      <c r="R350" s="25"/>
      <c r="S350" s="25"/>
      <c r="T350" s="25"/>
      <c r="U350" s="25"/>
      <c r="V350" s="25"/>
      <c r="W350" s="11"/>
      <c r="X350" s="11"/>
      <c r="Y350" s="11"/>
      <c r="Z350" s="11"/>
      <c r="AA350" s="11"/>
      <c r="AB350" s="11"/>
      <c r="AC350" s="11"/>
      <c r="AD350" s="11"/>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c r="CF350" s="25"/>
      <c r="CG350" s="25"/>
      <c r="CH350" s="25"/>
      <c r="CI350" s="25"/>
      <c r="CJ350" s="25"/>
      <c r="CK350" s="25"/>
      <c r="CL350" s="25"/>
      <c r="CM350" s="25"/>
      <c r="CN350" s="25"/>
      <c r="CO350" s="25"/>
      <c r="CP350" s="25"/>
      <c r="CQ350" s="25"/>
      <c r="CR350" s="25"/>
      <c r="CS350" s="25"/>
      <c r="CT350" s="25"/>
      <c r="CU350" s="25"/>
      <c r="CV350" s="25"/>
      <c r="CW350" s="25"/>
      <c r="CX350" s="25"/>
      <c r="CY350" s="25"/>
      <c r="CZ350" s="25"/>
      <c r="DA350" s="26"/>
    </row>
    <row r="351" spans="1:106" thickBot="1">
      <c r="A351" s="6" t="s">
        <v>602</v>
      </c>
      <c r="B351" s="240" t="s">
        <v>603</v>
      </c>
      <c r="C351" s="55"/>
      <c r="D351" s="202"/>
      <c r="E351" s="183"/>
      <c r="F351" s="11"/>
      <c r="G351" s="11"/>
      <c r="H351" s="11"/>
      <c r="I351" s="11"/>
      <c r="J351" s="25"/>
      <c r="K351" s="25"/>
      <c r="L351" s="25"/>
      <c r="M351" s="25"/>
      <c r="N351" s="25"/>
      <c r="O351" s="25"/>
      <c r="P351" s="25"/>
      <c r="Q351" s="25"/>
      <c r="R351" s="25"/>
      <c r="S351" s="25"/>
      <c r="T351" s="25"/>
      <c r="U351" s="25"/>
      <c r="V351" s="25"/>
      <c r="W351" s="11"/>
      <c r="X351" s="11"/>
      <c r="Y351" s="11"/>
      <c r="Z351" s="11"/>
      <c r="AA351" s="11"/>
      <c r="AB351" s="11"/>
      <c r="AC351" s="11"/>
      <c r="AD351" s="11"/>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c r="CF351" s="25"/>
      <c r="CG351" s="25"/>
      <c r="CH351" s="25"/>
      <c r="CI351" s="25"/>
      <c r="CJ351" s="25"/>
      <c r="CK351" s="25"/>
      <c r="CL351" s="25"/>
      <c r="CM351" s="25"/>
      <c r="CN351" s="25"/>
      <c r="CO351" s="25"/>
      <c r="CP351" s="25"/>
      <c r="CQ351" s="25"/>
      <c r="CR351" s="25"/>
      <c r="CS351" s="25"/>
      <c r="CT351" s="25"/>
      <c r="CU351" s="25"/>
      <c r="CV351" s="25"/>
      <c r="CW351" s="25"/>
      <c r="CX351" s="25"/>
      <c r="CY351" s="25"/>
      <c r="CZ351" s="25"/>
      <c r="DA351" s="26"/>
    </row>
    <row r="352" spans="1:106" thickBot="1">
      <c r="A352" s="6" t="s">
        <v>604</v>
      </c>
      <c r="B352" s="240" t="s">
        <v>605</v>
      </c>
      <c r="C352" s="55"/>
      <c r="D352" s="202"/>
      <c r="E352" s="183"/>
      <c r="F352" s="11"/>
      <c r="G352" s="11"/>
      <c r="H352" s="11"/>
      <c r="I352" s="11"/>
      <c r="J352" s="25"/>
      <c r="K352" s="25"/>
      <c r="L352" s="25"/>
      <c r="M352" s="25"/>
      <c r="N352" s="25"/>
      <c r="O352" s="25"/>
      <c r="P352" s="25"/>
      <c r="Q352" s="25"/>
      <c r="R352" s="25"/>
      <c r="S352" s="25"/>
      <c r="T352" s="25"/>
      <c r="U352" s="25"/>
      <c r="V352" s="25"/>
      <c r="W352" s="11"/>
      <c r="X352" s="11"/>
      <c r="Y352" s="11"/>
      <c r="Z352" s="11"/>
      <c r="AA352" s="11"/>
      <c r="AB352" s="11"/>
      <c r="AC352" s="11"/>
      <c r="AD352" s="11"/>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c r="CC352" s="25"/>
      <c r="CD352" s="25"/>
      <c r="CE352" s="25"/>
      <c r="CF352" s="25"/>
      <c r="CG352" s="25"/>
      <c r="CH352" s="25"/>
      <c r="CI352" s="25"/>
      <c r="CJ352" s="25"/>
      <c r="CK352" s="25"/>
      <c r="CL352" s="25"/>
      <c r="CM352" s="25"/>
      <c r="CN352" s="25"/>
      <c r="CO352" s="25"/>
      <c r="CP352" s="25"/>
      <c r="CQ352" s="25"/>
      <c r="CR352" s="25"/>
      <c r="CS352" s="25"/>
      <c r="CT352" s="25"/>
      <c r="CU352" s="25"/>
      <c r="CV352" s="25"/>
      <c r="CW352" s="25"/>
      <c r="CX352" s="25"/>
      <c r="CY352" s="25"/>
      <c r="CZ352" s="25"/>
      <c r="DA352" s="26"/>
    </row>
    <row r="353" spans="1:105" ht="16.5" thickBot="1">
      <c r="A353" s="190"/>
      <c r="B353" s="82" t="s">
        <v>606</v>
      </c>
      <c r="C353" s="224">
        <f>H347</f>
        <v>0</v>
      </c>
      <c r="D353" s="202"/>
      <c r="E353" s="183"/>
      <c r="F353" s="11"/>
      <c r="G353" s="11"/>
      <c r="H353" s="11"/>
      <c r="I353" s="11"/>
      <c r="J353" s="25"/>
      <c r="K353" s="25"/>
      <c r="L353" s="25"/>
      <c r="M353" s="25"/>
      <c r="N353" s="25"/>
      <c r="O353" s="25"/>
      <c r="P353" s="25"/>
      <c r="Q353" s="25"/>
      <c r="R353" s="25"/>
      <c r="S353" s="25"/>
      <c r="T353" s="25"/>
      <c r="U353" s="25"/>
      <c r="V353" s="25"/>
      <c r="W353" s="11"/>
      <c r="X353" s="11"/>
      <c r="Y353" s="11"/>
      <c r="Z353" s="11"/>
      <c r="AA353" s="11"/>
      <c r="AB353" s="11"/>
      <c r="AC353" s="11"/>
      <c r="AD353" s="11"/>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c r="CC353" s="25"/>
      <c r="CD353" s="25"/>
      <c r="CE353" s="25"/>
      <c r="CF353" s="25"/>
      <c r="CG353" s="25"/>
      <c r="CH353" s="25"/>
      <c r="CI353" s="25"/>
      <c r="CJ353" s="25"/>
      <c r="CK353" s="25"/>
      <c r="CL353" s="25"/>
      <c r="CM353" s="25"/>
      <c r="CN353" s="25"/>
      <c r="CO353" s="25"/>
      <c r="CP353" s="25"/>
      <c r="CQ353" s="25"/>
      <c r="CR353" s="25"/>
      <c r="CS353" s="25"/>
      <c r="CT353" s="25"/>
      <c r="CU353" s="25"/>
      <c r="CV353" s="25"/>
      <c r="CW353" s="25"/>
      <c r="CX353" s="25"/>
      <c r="CY353" s="25"/>
      <c r="CZ353" s="25"/>
      <c r="DA353" s="26"/>
    </row>
    <row r="354" spans="1:105" ht="16.5" thickBot="1">
      <c r="A354" s="241" t="s">
        <v>607</v>
      </c>
      <c r="B354" s="242"/>
      <c r="C354" s="243"/>
      <c r="D354" s="202"/>
      <c r="E354" s="183"/>
      <c r="F354" s="11"/>
      <c r="G354" s="11"/>
      <c r="H354" s="11"/>
      <c r="I354" s="11"/>
      <c r="J354" s="25"/>
      <c r="K354" s="25"/>
      <c r="L354" s="25"/>
      <c r="M354" s="25"/>
      <c r="N354" s="25"/>
      <c r="O354" s="25"/>
      <c r="P354" s="25"/>
      <c r="Q354" s="25"/>
      <c r="R354" s="25"/>
      <c r="S354" s="25"/>
      <c r="T354" s="25"/>
      <c r="U354" s="25"/>
      <c r="V354" s="25"/>
      <c r="W354" s="11"/>
      <c r="X354" s="11"/>
      <c r="Y354" s="11"/>
      <c r="Z354" s="11"/>
      <c r="AA354" s="11"/>
      <c r="AB354" s="11"/>
      <c r="AC354" s="11"/>
      <c r="AD354" s="11"/>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c r="CC354" s="25"/>
      <c r="CD354" s="25"/>
      <c r="CE354" s="25"/>
      <c r="CF354" s="25"/>
      <c r="CG354" s="25"/>
      <c r="CH354" s="25"/>
      <c r="CI354" s="25"/>
      <c r="CJ354" s="25"/>
      <c r="CK354" s="25"/>
      <c r="CL354" s="25"/>
      <c r="CM354" s="25"/>
      <c r="CN354" s="25"/>
      <c r="CO354" s="25"/>
      <c r="CP354" s="25"/>
      <c r="CQ354" s="25"/>
      <c r="CR354" s="25"/>
      <c r="CS354" s="25"/>
      <c r="CT354" s="25"/>
      <c r="CU354" s="25"/>
      <c r="CV354" s="25"/>
      <c r="CW354" s="25"/>
      <c r="CX354" s="25"/>
      <c r="CY354" s="25"/>
      <c r="CZ354" s="25"/>
      <c r="DA354" s="26"/>
    </row>
    <row r="355" spans="1:105" thickBot="1">
      <c r="A355" s="2"/>
      <c r="B355" s="2"/>
      <c r="C355" s="2"/>
      <c r="D355" s="199"/>
      <c r="E355" s="183"/>
      <c r="F355" s="11"/>
      <c r="G355" s="11"/>
      <c r="H355" s="11"/>
      <c r="I355" s="11"/>
      <c r="J355" s="25"/>
      <c r="K355" s="25"/>
      <c r="L355" s="25"/>
      <c r="M355" s="25"/>
      <c r="N355" s="25"/>
      <c r="O355" s="25"/>
      <c r="P355" s="25"/>
      <c r="Q355" s="25"/>
      <c r="R355" s="25"/>
      <c r="S355" s="25"/>
      <c r="T355" s="25"/>
      <c r="U355" s="25"/>
      <c r="V355" s="25"/>
      <c r="W355" s="11"/>
      <c r="X355" s="11"/>
      <c r="Y355" s="11"/>
      <c r="Z355" s="11"/>
      <c r="AA355" s="11"/>
      <c r="AB355" s="11"/>
      <c r="AC355" s="11"/>
      <c r="AD355" s="11"/>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c r="CE355" s="25"/>
      <c r="CF355" s="25"/>
      <c r="CG355" s="25"/>
      <c r="CH355" s="25"/>
      <c r="CI355" s="25"/>
      <c r="CJ355" s="25"/>
      <c r="CK355" s="25"/>
      <c r="CL355" s="25"/>
      <c r="CM355" s="25"/>
      <c r="CN355" s="25"/>
      <c r="CO355" s="25"/>
      <c r="CP355" s="25"/>
      <c r="CQ355" s="25"/>
      <c r="CR355" s="25"/>
      <c r="CS355" s="25"/>
      <c r="CT355" s="25"/>
      <c r="CU355" s="25"/>
      <c r="CV355" s="25"/>
      <c r="CW355" s="25"/>
      <c r="CX355" s="25"/>
      <c r="CY355" s="25"/>
      <c r="CZ355" s="25"/>
      <c r="DA355" s="26"/>
    </row>
    <row r="356" spans="1:105" thickBot="1">
      <c r="A356" s="8" t="s">
        <v>608</v>
      </c>
      <c r="B356" s="4" t="s">
        <v>609</v>
      </c>
      <c r="C356" s="5" t="s">
        <v>28</v>
      </c>
      <c r="D356" s="203"/>
      <c r="E356" s="183"/>
      <c r="F356" s="11"/>
      <c r="G356" s="11"/>
      <c r="H356" s="11"/>
      <c r="I356" s="11"/>
      <c r="J356" s="25"/>
      <c r="K356" s="25"/>
      <c r="L356" s="25"/>
      <c r="M356" s="25"/>
      <c r="N356" s="25"/>
      <c r="O356" s="25"/>
      <c r="P356" s="25"/>
      <c r="Q356" s="25"/>
      <c r="R356" s="25"/>
      <c r="S356" s="25"/>
      <c r="T356" s="25"/>
      <c r="U356" s="25"/>
      <c r="V356" s="25"/>
      <c r="W356" s="11"/>
      <c r="X356" s="11"/>
      <c r="Y356" s="11"/>
      <c r="Z356" s="11"/>
      <c r="AA356" s="11"/>
      <c r="AB356" s="11"/>
      <c r="AC356" s="11"/>
      <c r="AD356" s="11"/>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c r="CG356" s="25"/>
      <c r="CH356" s="25"/>
      <c r="CI356" s="25"/>
      <c r="CJ356" s="25"/>
      <c r="CK356" s="25"/>
      <c r="CL356" s="25"/>
      <c r="CM356" s="25"/>
      <c r="CN356" s="25"/>
      <c r="CO356" s="25"/>
      <c r="CP356" s="25"/>
      <c r="CQ356" s="25"/>
      <c r="CR356" s="25"/>
      <c r="CS356" s="25"/>
      <c r="CT356" s="25"/>
      <c r="CU356" s="25"/>
      <c r="CV356" s="25"/>
      <c r="CW356" s="25"/>
      <c r="CX356" s="25"/>
      <c r="CY356" s="25"/>
      <c r="CZ356" s="25"/>
      <c r="DA356" s="26"/>
    </row>
    <row r="357" spans="1:105" ht="23.25" customHeight="1" thickBot="1">
      <c r="A357" s="6" t="s">
        <v>610</v>
      </c>
      <c r="B357" s="43" t="s">
        <v>611</v>
      </c>
      <c r="C357" s="55"/>
      <c r="D357" s="202"/>
      <c r="E357" s="183"/>
      <c r="F357" s="11"/>
      <c r="J357" s="25"/>
      <c r="K357" s="25"/>
      <c r="L357" s="25"/>
      <c r="M357" s="25"/>
      <c r="N357" s="25"/>
      <c r="O357" s="25"/>
      <c r="P357" s="25"/>
      <c r="Q357" s="25"/>
      <c r="R357" s="25"/>
      <c r="S357" s="25"/>
      <c r="T357" s="25"/>
      <c r="U357" s="25"/>
      <c r="V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c r="CE357" s="25"/>
      <c r="CF357" s="25"/>
      <c r="CG357" s="25"/>
      <c r="CH357" s="25"/>
      <c r="CI357" s="25"/>
      <c r="CJ357" s="25"/>
      <c r="CK357" s="25"/>
      <c r="CL357" s="25"/>
      <c r="CM357" s="25"/>
      <c r="CN357" s="25"/>
      <c r="CO357" s="25"/>
      <c r="CP357" s="25"/>
      <c r="CQ357" s="25"/>
      <c r="CR357" s="25"/>
      <c r="CS357" s="25"/>
      <c r="CT357" s="25"/>
      <c r="CU357" s="25"/>
      <c r="CV357" s="25"/>
      <c r="CW357" s="25"/>
      <c r="CX357" s="25"/>
      <c r="CY357" s="25"/>
      <c r="CZ357" s="25"/>
      <c r="DA357" s="26"/>
    </row>
    <row r="358" spans="1:105" ht="23.25" customHeight="1" thickBot="1">
      <c r="A358" s="6" t="s">
        <v>612</v>
      </c>
      <c r="B358" s="43" t="s">
        <v>613</v>
      </c>
      <c r="C358" s="55"/>
      <c r="D358" s="202"/>
      <c r="E358" s="183"/>
      <c r="F358" s="11"/>
      <c r="J358" s="25"/>
      <c r="K358" s="25"/>
      <c r="L358" s="25"/>
      <c r="M358" s="25"/>
      <c r="N358" s="25"/>
      <c r="O358" s="25"/>
      <c r="P358" s="25"/>
      <c r="Q358" s="25"/>
      <c r="R358" s="25"/>
      <c r="S358" s="25"/>
      <c r="T358" s="25"/>
      <c r="U358" s="25"/>
      <c r="V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c r="CE358" s="25"/>
      <c r="CF358" s="25"/>
      <c r="CG358" s="25"/>
      <c r="CH358" s="25"/>
      <c r="CI358" s="25"/>
      <c r="CJ358" s="25"/>
      <c r="CK358" s="25"/>
      <c r="CL358" s="25"/>
      <c r="CM358" s="25"/>
      <c r="CN358" s="25"/>
      <c r="CO358" s="25"/>
      <c r="CP358" s="25"/>
      <c r="CQ358" s="25"/>
      <c r="CR358" s="25"/>
      <c r="CS358" s="25"/>
      <c r="CT358" s="25"/>
      <c r="CU358" s="25"/>
      <c r="CV358" s="25"/>
      <c r="CW358" s="25"/>
      <c r="CX358" s="25"/>
      <c r="CY358" s="25"/>
      <c r="CZ358" s="25"/>
      <c r="DA358" s="26"/>
    </row>
    <row r="359" spans="1:105" ht="30.75" thickBot="1">
      <c r="A359" s="6" t="s">
        <v>614</v>
      </c>
      <c r="B359" s="43" t="s">
        <v>615</v>
      </c>
      <c r="C359" s="55"/>
      <c r="D359" s="202"/>
      <c r="E359" s="183"/>
      <c r="F359" s="11"/>
      <c r="J359" s="25"/>
      <c r="K359" s="25"/>
      <c r="L359" s="25"/>
      <c r="M359" s="25"/>
      <c r="N359" s="25"/>
      <c r="O359" s="25"/>
      <c r="P359" s="25"/>
      <c r="Q359" s="25"/>
      <c r="R359" s="25"/>
      <c r="S359" s="25"/>
      <c r="T359" s="25"/>
      <c r="U359" s="25"/>
      <c r="V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c r="CF359" s="25"/>
      <c r="CG359" s="25"/>
      <c r="CH359" s="25"/>
      <c r="CI359" s="25"/>
      <c r="CJ359" s="25"/>
      <c r="CK359" s="25"/>
      <c r="CL359" s="25"/>
      <c r="CM359" s="25"/>
      <c r="CN359" s="25"/>
      <c r="CO359" s="25"/>
      <c r="CP359" s="25"/>
      <c r="CQ359" s="25"/>
      <c r="CR359" s="25"/>
      <c r="CS359" s="25"/>
      <c r="CT359" s="25"/>
      <c r="CU359" s="25"/>
      <c r="CV359" s="25"/>
      <c r="CW359" s="25"/>
      <c r="CX359" s="25"/>
      <c r="CY359" s="25"/>
      <c r="CZ359" s="25"/>
      <c r="DA359" s="26"/>
    </row>
    <row r="360" spans="1:105" thickBot="1">
      <c r="A360" s="6" t="s">
        <v>616</v>
      </c>
      <c r="B360" s="43" t="s">
        <v>617</v>
      </c>
      <c r="C360" s="55"/>
      <c r="D360" s="202"/>
      <c r="E360" s="183"/>
      <c r="F360" s="11"/>
      <c r="J360" s="25"/>
      <c r="K360" s="25"/>
      <c r="L360" s="25"/>
      <c r="M360" s="25"/>
      <c r="N360" s="25"/>
      <c r="O360" s="25"/>
      <c r="P360" s="25"/>
      <c r="Q360" s="25"/>
      <c r="R360" s="25"/>
      <c r="S360" s="25"/>
      <c r="T360" s="25"/>
      <c r="U360" s="25"/>
      <c r="V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c r="CF360" s="25"/>
      <c r="CG360" s="25"/>
      <c r="CH360" s="25"/>
      <c r="CI360" s="25"/>
      <c r="CJ360" s="25"/>
      <c r="CK360" s="25"/>
      <c r="CL360" s="25"/>
      <c r="CM360" s="25"/>
      <c r="CN360" s="25"/>
      <c r="CO360" s="25"/>
      <c r="CP360" s="25"/>
      <c r="CQ360" s="25"/>
      <c r="CR360" s="25"/>
      <c r="CS360" s="25"/>
      <c r="CT360" s="25"/>
      <c r="CU360" s="25"/>
      <c r="CV360" s="25"/>
      <c r="CW360" s="25"/>
      <c r="CX360" s="25"/>
      <c r="CY360" s="25"/>
      <c r="CZ360" s="25"/>
      <c r="DA360" s="26"/>
    </row>
    <row r="361" spans="1:105" thickBot="1">
      <c r="A361" s="6" t="s">
        <v>618</v>
      </c>
      <c r="B361" s="43" t="s">
        <v>619</v>
      </c>
      <c r="C361" s="55"/>
      <c r="D361" s="202"/>
      <c r="E361" s="183"/>
      <c r="F361" s="11"/>
      <c r="J361" s="25"/>
      <c r="K361" s="25"/>
      <c r="L361" s="25"/>
      <c r="M361" s="25"/>
      <c r="N361" s="25"/>
      <c r="O361" s="25"/>
      <c r="P361" s="25"/>
      <c r="Q361" s="25"/>
      <c r="R361" s="25"/>
      <c r="S361" s="25"/>
      <c r="T361" s="25"/>
      <c r="U361" s="25"/>
      <c r="V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c r="CG361" s="25"/>
      <c r="CH361" s="25"/>
      <c r="CI361" s="25"/>
      <c r="CJ361" s="25"/>
      <c r="CK361" s="25"/>
      <c r="CL361" s="25"/>
      <c r="CM361" s="25"/>
      <c r="CN361" s="25"/>
      <c r="CO361" s="25"/>
      <c r="CP361" s="25"/>
      <c r="CQ361" s="25"/>
      <c r="CR361" s="25"/>
      <c r="CS361" s="25"/>
      <c r="CT361" s="25"/>
      <c r="CU361" s="25"/>
      <c r="CV361" s="25"/>
      <c r="CW361" s="25"/>
      <c r="CX361" s="25"/>
      <c r="CY361" s="25"/>
      <c r="CZ361" s="25"/>
      <c r="DA361" s="26"/>
    </row>
    <row r="362" spans="1:105" ht="16.5" thickBot="1">
      <c r="A362" s="53"/>
      <c r="B362" s="54"/>
      <c r="C362" s="273"/>
      <c r="D362" s="202"/>
      <c r="E362" s="183"/>
      <c r="F362" s="11"/>
      <c r="J362" s="25"/>
      <c r="K362" s="25"/>
      <c r="L362" s="25"/>
      <c r="M362" s="25"/>
      <c r="N362" s="25"/>
      <c r="O362" s="25"/>
      <c r="P362" s="25"/>
      <c r="Q362" s="25"/>
      <c r="R362" s="25"/>
      <c r="S362" s="25"/>
      <c r="T362" s="25"/>
      <c r="U362" s="25"/>
      <c r="V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c r="CG362" s="25"/>
      <c r="CH362" s="25"/>
      <c r="CI362" s="25"/>
      <c r="CJ362" s="25"/>
      <c r="CK362" s="25"/>
      <c r="CL362" s="25"/>
      <c r="CM362" s="25"/>
      <c r="CN362" s="25"/>
      <c r="CO362" s="25"/>
      <c r="CP362" s="25"/>
      <c r="CQ362" s="25"/>
      <c r="CR362" s="25"/>
      <c r="CS362" s="25"/>
      <c r="CT362" s="25"/>
      <c r="CU362" s="25"/>
      <c r="CV362" s="25"/>
      <c r="CW362" s="25"/>
      <c r="CX362" s="25"/>
      <c r="CY362" s="25"/>
      <c r="CZ362" s="25"/>
      <c r="DA362" s="26"/>
    </row>
    <row r="363" spans="1:105" thickBot="1">
      <c r="A363" s="8" t="s">
        <v>620</v>
      </c>
      <c r="B363" s="4" t="s">
        <v>621</v>
      </c>
      <c r="C363" s="5" t="s">
        <v>28</v>
      </c>
      <c r="D363" s="202"/>
      <c r="E363" s="183"/>
      <c r="F363" s="11"/>
      <c r="J363" s="25"/>
      <c r="K363" s="25"/>
      <c r="L363" s="25"/>
      <c r="M363" s="25"/>
      <c r="N363" s="25"/>
      <c r="O363" s="25"/>
      <c r="P363" s="25"/>
      <c r="Q363" s="25"/>
      <c r="R363" s="25"/>
      <c r="S363" s="25"/>
      <c r="T363" s="25"/>
      <c r="U363" s="25"/>
      <c r="V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c r="CE363" s="25"/>
      <c r="CF363" s="25"/>
      <c r="CG363" s="25"/>
      <c r="CH363" s="25"/>
      <c r="CI363" s="25"/>
      <c r="CJ363" s="25"/>
      <c r="CK363" s="25"/>
      <c r="CL363" s="25"/>
      <c r="CM363" s="25"/>
      <c r="CN363" s="25"/>
      <c r="CO363" s="25"/>
      <c r="CP363" s="25"/>
      <c r="CQ363" s="25"/>
      <c r="CR363" s="25"/>
      <c r="CS363" s="25"/>
      <c r="CT363" s="25"/>
      <c r="CU363" s="25"/>
      <c r="CV363" s="25"/>
      <c r="CW363" s="25"/>
      <c r="CX363" s="25"/>
      <c r="CY363" s="25"/>
      <c r="CZ363" s="25"/>
      <c r="DA363" s="26"/>
    </row>
    <row r="364" spans="1:105" ht="23.25" customHeight="1" thickBot="1">
      <c r="A364" s="6" t="s">
        <v>622</v>
      </c>
      <c r="B364" s="43" t="s">
        <v>623</v>
      </c>
      <c r="C364" s="55"/>
      <c r="D364" s="202"/>
      <c r="E364" s="183"/>
      <c r="F364" s="11"/>
      <c r="J364" s="25"/>
      <c r="K364" s="25"/>
      <c r="L364" s="25"/>
      <c r="M364" s="25"/>
      <c r="N364" s="25"/>
      <c r="O364" s="25"/>
      <c r="P364" s="25"/>
      <c r="Q364" s="25"/>
      <c r="R364" s="25"/>
      <c r="S364" s="25"/>
      <c r="T364" s="25"/>
      <c r="U364" s="25"/>
      <c r="V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c r="CF364" s="25"/>
      <c r="CG364" s="25"/>
      <c r="CH364" s="25"/>
      <c r="CI364" s="25"/>
      <c r="CJ364" s="25"/>
      <c r="CK364" s="25"/>
      <c r="CL364" s="25"/>
      <c r="CM364" s="25"/>
      <c r="CN364" s="25"/>
      <c r="CO364" s="25"/>
      <c r="CP364" s="25"/>
      <c r="CQ364" s="25"/>
      <c r="CR364" s="25"/>
      <c r="CS364" s="25"/>
      <c r="CT364" s="25"/>
      <c r="CU364" s="25"/>
      <c r="CV364" s="25"/>
      <c r="CW364" s="25"/>
      <c r="CX364" s="25"/>
      <c r="CY364" s="25"/>
      <c r="CZ364" s="25"/>
      <c r="DA364" s="26"/>
    </row>
    <row r="365" spans="1:105" ht="23.25" customHeight="1" thickBot="1">
      <c r="A365" s="6" t="s">
        <v>624</v>
      </c>
      <c r="B365" s="43" t="s">
        <v>625</v>
      </c>
      <c r="C365" s="55"/>
      <c r="D365" s="202"/>
      <c r="E365" s="183"/>
      <c r="F365" s="11"/>
      <c r="J365" s="25"/>
      <c r="K365" s="25"/>
      <c r="L365" s="25"/>
      <c r="M365" s="25"/>
      <c r="N365" s="25"/>
      <c r="O365" s="25"/>
      <c r="P365" s="25"/>
      <c r="Q365" s="25"/>
      <c r="R365" s="25"/>
      <c r="S365" s="25"/>
      <c r="T365" s="25"/>
      <c r="U365" s="25"/>
      <c r="V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c r="CE365" s="25"/>
      <c r="CF365" s="25"/>
      <c r="CG365" s="25"/>
      <c r="CH365" s="25"/>
      <c r="CI365" s="25"/>
      <c r="CJ365" s="25"/>
      <c r="CK365" s="25"/>
      <c r="CL365" s="25"/>
      <c r="CM365" s="25"/>
      <c r="CN365" s="25"/>
      <c r="CO365" s="25"/>
      <c r="CP365" s="25"/>
      <c r="CQ365" s="25"/>
      <c r="CR365" s="25"/>
      <c r="CS365" s="25"/>
      <c r="CT365" s="25"/>
      <c r="CU365" s="25"/>
      <c r="CV365" s="25"/>
      <c r="CW365" s="25"/>
      <c r="CX365" s="25"/>
      <c r="CY365" s="25"/>
      <c r="CZ365" s="25"/>
      <c r="DA365" s="26"/>
    </row>
    <row r="366" spans="1:105" thickBot="1">
      <c r="A366" s="6" t="s">
        <v>626</v>
      </c>
      <c r="B366" s="43" t="s">
        <v>627</v>
      </c>
      <c r="C366" s="55"/>
      <c r="D366" s="202"/>
      <c r="E366" s="183"/>
      <c r="F366" s="11"/>
      <c r="J366" s="25"/>
      <c r="K366" s="25"/>
      <c r="L366" s="25"/>
      <c r="M366" s="25"/>
      <c r="N366" s="25"/>
      <c r="O366" s="25"/>
      <c r="P366" s="25"/>
      <c r="Q366" s="25"/>
      <c r="R366" s="25"/>
      <c r="S366" s="25"/>
      <c r="T366" s="25"/>
      <c r="U366" s="25"/>
      <c r="V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c r="CE366" s="25"/>
      <c r="CF366" s="25"/>
      <c r="CG366" s="25"/>
      <c r="CH366" s="25"/>
      <c r="CI366" s="25"/>
      <c r="CJ366" s="25"/>
      <c r="CK366" s="25"/>
      <c r="CL366" s="25"/>
      <c r="CM366" s="25"/>
      <c r="CN366" s="25"/>
      <c r="CO366" s="25"/>
      <c r="CP366" s="25"/>
      <c r="CQ366" s="25"/>
      <c r="CR366" s="25"/>
      <c r="CS366" s="25"/>
      <c r="CT366" s="25"/>
      <c r="CU366" s="25"/>
      <c r="CV366" s="25"/>
      <c r="CW366" s="25"/>
      <c r="CX366" s="25"/>
      <c r="CY366" s="25"/>
      <c r="CZ366" s="25"/>
      <c r="DA366" s="26"/>
    </row>
    <row r="367" spans="1:105" thickBot="1">
      <c r="A367" s="6" t="s">
        <v>628</v>
      </c>
      <c r="B367" s="43" t="s">
        <v>629</v>
      </c>
      <c r="C367" s="55"/>
      <c r="D367" s="202"/>
      <c r="E367" s="183"/>
      <c r="F367" s="11"/>
      <c r="J367" s="25"/>
      <c r="K367" s="25"/>
      <c r="L367" s="25"/>
      <c r="M367" s="25"/>
      <c r="N367" s="25"/>
      <c r="O367" s="25"/>
      <c r="P367" s="25"/>
      <c r="Q367" s="25"/>
      <c r="R367" s="25"/>
      <c r="S367" s="25"/>
      <c r="T367" s="25"/>
      <c r="U367" s="25"/>
      <c r="V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c r="CE367" s="25"/>
      <c r="CF367" s="25"/>
      <c r="CG367" s="25"/>
      <c r="CH367" s="25"/>
      <c r="CI367" s="25"/>
      <c r="CJ367" s="25"/>
      <c r="CK367" s="25"/>
      <c r="CL367" s="25"/>
      <c r="CM367" s="25"/>
      <c r="CN367" s="25"/>
      <c r="CO367" s="25"/>
      <c r="CP367" s="25"/>
      <c r="CQ367" s="25"/>
      <c r="CR367" s="25"/>
      <c r="CS367" s="25"/>
      <c r="CT367" s="25"/>
      <c r="CU367" s="25"/>
      <c r="CV367" s="25"/>
      <c r="CW367" s="25"/>
      <c r="CX367" s="25"/>
      <c r="CY367" s="25"/>
      <c r="CZ367" s="25"/>
      <c r="DA367" s="26"/>
    </row>
    <row r="368" spans="1:105" ht="16.5" thickBot="1">
      <c r="A368" s="53"/>
      <c r="B368" s="54"/>
      <c r="C368" s="273"/>
      <c r="D368" s="202"/>
      <c r="E368" s="183"/>
      <c r="F368" s="11"/>
      <c r="J368" s="25"/>
      <c r="K368" s="25"/>
      <c r="L368" s="25"/>
      <c r="M368" s="25"/>
      <c r="N368" s="25"/>
      <c r="O368" s="25"/>
      <c r="P368" s="25"/>
      <c r="Q368" s="25"/>
      <c r="R368" s="25"/>
      <c r="S368" s="25"/>
      <c r="T368" s="25"/>
      <c r="U368" s="25"/>
      <c r="V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c r="CE368" s="25"/>
      <c r="CF368" s="25"/>
      <c r="CG368" s="25"/>
      <c r="CH368" s="25"/>
      <c r="CI368" s="25"/>
      <c r="CJ368" s="25"/>
      <c r="CK368" s="25"/>
      <c r="CL368" s="25"/>
      <c r="CM368" s="25"/>
      <c r="CN368" s="25"/>
      <c r="CO368" s="25"/>
      <c r="CP368" s="25"/>
      <c r="CQ368" s="25"/>
      <c r="CR368" s="25"/>
      <c r="CS368" s="25"/>
      <c r="CT368" s="25"/>
      <c r="CU368" s="25"/>
      <c r="CV368" s="25"/>
      <c r="CW368" s="25"/>
      <c r="CX368" s="25"/>
      <c r="CY368" s="25"/>
      <c r="CZ368" s="25"/>
      <c r="DA368" s="26"/>
    </row>
    <row r="369" spans="1:105" thickBot="1">
      <c r="A369" s="8" t="s">
        <v>630</v>
      </c>
      <c r="B369" s="15" t="s">
        <v>631</v>
      </c>
      <c r="C369" s="5" t="s">
        <v>28</v>
      </c>
      <c r="D369" s="202"/>
      <c r="E369" s="183"/>
      <c r="F369" s="11"/>
      <c r="J369" s="25"/>
      <c r="K369" s="25"/>
      <c r="L369" s="25"/>
      <c r="M369" s="25"/>
      <c r="N369" s="25"/>
      <c r="O369" s="25"/>
      <c r="P369" s="25"/>
      <c r="Q369" s="25"/>
      <c r="R369" s="25"/>
      <c r="S369" s="25"/>
      <c r="T369" s="25"/>
      <c r="U369" s="25"/>
      <c r="V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c r="CC369" s="25"/>
      <c r="CD369" s="25"/>
      <c r="CE369" s="25"/>
      <c r="CF369" s="25"/>
      <c r="CG369" s="25"/>
      <c r="CH369" s="25"/>
      <c r="CI369" s="25"/>
      <c r="CJ369" s="25"/>
      <c r="CK369" s="25"/>
      <c r="CL369" s="25"/>
      <c r="CM369" s="25"/>
      <c r="CN369" s="25"/>
      <c r="CO369" s="25"/>
      <c r="CP369" s="25"/>
      <c r="CQ369" s="25"/>
      <c r="CR369" s="25"/>
      <c r="CS369" s="25"/>
      <c r="CT369" s="25"/>
      <c r="CU369" s="25"/>
      <c r="CV369" s="25"/>
      <c r="CW369" s="25"/>
      <c r="CX369" s="25"/>
      <c r="CY369" s="25"/>
      <c r="CZ369" s="25"/>
      <c r="DA369" s="26"/>
    </row>
    <row r="370" spans="1:105" ht="23.25" customHeight="1" thickBot="1">
      <c r="A370" s="17" t="s">
        <v>632</v>
      </c>
      <c r="B370" s="43" t="s">
        <v>633</v>
      </c>
      <c r="C370" s="50"/>
      <c r="D370" s="202"/>
      <c r="E370" s="183"/>
      <c r="F370" s="11"/>
      <c r="J370" s="25"/>
      <c r="K370" s="25"/>
      <c r="L370" s="25"/>
      <c r="M370" s="25"/>
      <c r="N370" s="25"/>
      <c r="O370" s="25"/>
      <c r="P370" s="25"/>
      <c r="Q370" s="25"/>
      <c r="R370" s="25"/>
      <c r="S370" s="25"/>
      <c r="T370" s="25"/>
      <c r="U370" s="25"/>
      <c r="V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c r="CE370" s="25"/>
      <c r="CF370" s="25"/>
      <c r="CG370" s="25"/>
      <c r="CH370" s="25"/>
      <c r="CI370" s="25"/>
      <c r="CJ370" s="25"/>
      <c r="CK370" s="25"/>
      <c r="CL370" s="25"/>
      <c r="CM370" s="25"/>
      <c r="CN370" s="25"/>
      <c r="CO370" s="25"/>
      <c r="CP370" s="25"/>
      <c r="CQ370" s="25"/>
      <c r="CR370" s="25"/>
      <c r="CS370" s="25"/>
      <c r="CT370" s="25"/>
      <c r="CU370" s="25"/>
      <c r="CV370" s="25"/>
      <c r="CW370" s="25"/>
      <c r="CX370" s="25"/>
      <c r="CY370" s="25"/>
      <c r="CZ370" s="25"/>
      <c r="DA370" s="26"/>
    </row>
    <row r="371" spans="1:105" ht="23.25" customHeight="1" thickBot="1">
      <c r="A371" s="17" t="s">
        <v>634</v>
      </c>
      <c r="B371" s="43" t="s">
        <v>635</v>
      </c>
      <c r="C371" s="50"/>
      <c r="D371" s="202"/>
      <c r="E371" s="183"/>
      <c r="F371" s="11"/>
      <c r="J371" s="25"/>
      <c r="K371" s="25"/>
      <c r="L371" s="25"/>
      <c r="M371" s="25"/>
      <c r="N371" s="25"/>
      <c r="O371" s="25"/>
      <c r="P371" s="25"/>
      <c r="Q371" s="25"/>
      <c r="R371" s="25"/>
      <c r="S371" s="25"/>
      <c r="T371" s="25"/>
      <c r="U371" s="25"/>
      <c r="V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c r="CE371" s="25"/>
      <c r="CF371" s="25"/>
      <c r="CG371" s="25"/>
      <c r="CH371" s="25"/>
      <c r="CI371" s="25"/>
      <c r="CJ371" s="25"/>
      <c r="CK371" s="25"/>
      <c r="CL371" s="25"/>
      <c r="CM371" s="25"/>
      <c r="CN371" s="25"/>
      <c r="CO371" s="25"/>
      <c r="CP371" s="25"/>
      <c r="CQ371" s="25"/>
      <c r="CR371" s="25"/>
      <c r="CS371" s="25"/>
      <c r="CT371" s="25"/>
      <c r="CU371" s="25"/>
      <c r="CV371" s="25"/>
      <c r="CW371" s="25"/>
      <c r="CX371" s="25"/>
      <c r="CY371" s="25"/>
      <c r="CZ371" s="25"/>
      <c r="DA371" s="26"/>
    </row>
    <row r="372" spans="1:105" thickBot="1">
      <c r="A372" s="17" t="s">
        <v>636</v>
      </c>
      <c r="B372" s="43" t="s">
        <v>637</v>
      </c>
      <c r="C372" s="50"/>
      <c r="D372" s="202"/>
      <c r="E372" s="183"/>
      <c r="F372" s="11"/>
      <c r="J372" s="25"/>
      <c r="K372" s="25"/>
      <c r="L372" s="25"/>
      <c r="M372" s="25"/>
      <c r="N372" s="25"/>
      <c r="O372" s="25"/>
      <c r="P372" s="25"/>
      <c r="Q372" s="25"/>
      <c r="R372" s="25"/>
      <c r="S372" s="25"/>
      <c r="T372" s="25"/>
      <c r="U372" s="25"/>
      <c r="V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c r="CG372" s="25"/>
      <c r="CH372" s="25"/>
      <c r="CI372" s="25"/>
      <c r="CJ372" s="25"/>
      <c r="CK372" s="25"/>
      <c r="CL372" s="25"/>
      <c r="CM372" s="25"/>
      <c r="CN372" s="25"/>
      <c r="CO372" s="25"/>
      <c r="CP372" s="25"/>
      <c r="CQ372" s="25"/>
      <c r="CR372" s="25"/>
      <c r="CS372" s="25"/>
      <c r="CT372" s="25"/>
      <c r="CU372" s="25"/>
      <c r="CV372" s="25"/>
      <c r="CW372" s="25"/>
      <c r="CX372" s="25"/>
      <c r="CY372" s="25"/>
      <c r="CZ372" s="25"/>
      <c r="DA372" s="26"/>
    </row>
    <row r="373" spans="1:105" thickBot="1">
      <c r="A373" s="17" t="s">
        <v>638</v>
      </c>
      <c r="B373" s="43" t="s">
        <v>639</v>
      </c>
      <c r="C373" s="50"/>
      <c r="D373" s="202"/>
      <c r="E373" s="183"/>
      <c r="F373" s="11"/>
      <c r="J373" s="25"/>
      <c r="K373" s="25"/>
      <c r="L373" s="25"/>
      <c r="M373" s="25"/>
      <c r="N373" s="25"/>
      <c r="O373" s="25"/>
      <c r="P373" s="25"/>
      <c r="Q373" s="25"/>
      <c r="R373" s="25"/>
      <c r="S373" s="25"/>
      <c r="T373" s="25"/>
      <c r="U373" s="25"/>
      <c r="V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c r="CQ373" s="25"/>
      <c r="CR373" s="25"/>
      <c r="CS373" s="25"/>
      <c r="CT373" s="25"/>
      <c r="CU373" s="25"/>
      <c r="CV373" s="25"/>
      <c r="CW373" s="25"/>
      <c r="CX373" s="25"/>
      <c r="CY373" s="25"/>
      <c r="CZ373" s="25"/>
      <c r="DA373" s="26"/>
    </row>
    <row r="374" spans="1:105" ht="16.5" thickBot="1">
      <c r="A374" s="53"/>
      <c r="B374" s="54"/>
      <c r="C374" s="273"/>
      <c r="D374" s="202"/>
      <c r="E374" s="183"/>
      <c r="F374" s="11"/>
      <c r="J374" s="25"/>
      <c r="K374" s="25"/>
      <c r="L374" s="25"/>
      <c r="M374" s="25"/>
      <c r="N374" s="25"/>
      <c r="O374" s="25"/>
      <c r="P374" s="25"/>
      <c r="Q374" s="25"/>
      <c r="R374" s="25"/>
      <c r="S374" s="25"/>
      <c r="T374" s="25"/>
      <c r="U374" s="25"/>
      <c r="V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c r="CF374" s="25"/>
      <c r="CG374" s="25"/>
      <c r="CH374" s="25"/>
      <c r="CI374" s="25"/>
      <c r="CJ374" s="25"/>
      <c r="CK374" s="25"/>
      <c r="CL374" s="25"/>
      <c r="CM374" s="25"/>
      <c r="CN374" s="25"/>
      <c r="CO374" s="25"/>
      <c r="CP374" s="25"/>
      <c r="CQ374" s="25"/>
      <c r="CR374" s="25"/>
      <c r="CS374" s="25"/>
      <c r="CT374" s="25"/>
      <c r="CU374" s="25"/>
      <c r="CV374" s="25"/>
      <c r="CW374" s="25"/>
      <c r="CX374" s="25"/>
      <c r="CY374" s="25"/>
      <c r="CZ374" s="25"/>
      <c r="DA374" s="26"/>
    </row>
    <row r="375" spans="1:105" ht="22.5" customHeight="1" thickBot="1">
      <c r="A375" s="18" t="s">
        <v>640</v>
      </c>
      <c r="B375" s="15" t="s">
        <v>641</v>
      </c>
      <c r="C375" s="5" t="s">
        <v>28</v>
      </c>
      <c r="D375" s="202"/>
      <c r="E375" s="183"/>
      <c r="F375" s="11"/>
      <c r="J375" s="25"/>
      <c r="K375" s="25"/>
      <c r="L375" s="25"/>
      <c r="M375" s="25"/>
      <c r="N375" s="25"/>
      <c r="O375" s="25"/>
      <c r="P375" s="25"/>
      <c r="Q375" s="25"/>
      <c r="R375" s="25"/>
      <c r="S375" s="25"/>
      <c r="T375" s="25"/>
      <c r="U375" s="25"/>
      <c r="V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c r="CF375" s="25"/>
      <c r="CG375" s="25"/>
      <c r="CH375" s="25"/>
      <c r="CI375" s="25"/>
      <c r="CJ375" s="25"/>
      <c r="CK375" s="25"/>
      <c r="CL375" s="25"/>
      <c r="CM375" s="25"/>
      <c r="CN375" s="25"/>
      <c r="CO375" s="25"/>
      <c r="CP375" s="25"/>
      <c r="CQ375" s="25"/>
      <c r="CR375" s="25"/>
      <c r="CS375" s="25"/>
      <c r="CT375" s="25"/>
      <c r="CU375" s="25"/>
      <c r="CV375" s="25"/>
      <c r="CW375" s="25"/>
      <c r="CX375" s="25"/>
      <c r="CY375" s="25"/>
      <c r="CZ375" s="25"/>
      <c r="DA375" s="26"/>
    </row>
    <row r="376" spans="1:105" ht="30" customHeight="1" thickBot="1">
      <c r="A376" s="19" t="s">
        <v>642</v>
      </c>
      <c r="B376" s="144" t="s">
        <v>643</v>
      </c>
      <c r="C376" s="56"/>
      <c r="D376" s="202"/>
      <c r="E376" s="183"/>
      <c r="F376" s="11"/>
      <c r="J376" s="25"/>
      <c r="K376" s="25"/>
      <c r="L376" s="25"/>
      <c r="M376" s="25"/>
      <c r="N376" s="25"/>
      <c r="O376" s="25"/>
      <c r="P376" s="25"/>
      <c r="Q376" s="25"/>
      <c r="R376" s="25"/>
      <c r="S376" s="25"/>
      <c r="T376" s="25"/>
      <c r="U376" s="25"/>
      <c r="V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c r="CF376" s="25"/>
      <c r="CG376" s="25"/>
      <c r="CH376" s="25"/>
      <c r="CI376" s="25"/>
      <c r="CJ376" s="25"/>
      <c r="CK376" s="25"/>
      <c r="CL376" s="25"/>
      <c r="CM376" s="25"/>
      <c r="CN376" s="25"/>
      <c r="CO376" s="25"/>
      <c r="CP376" s="25"/>
      <c r="CQ376" s="25"/>
      <c r="CR376" s="25"/>
      <c r="CS376" s="25"/>
      <c r="CT376" s="25"/>
      <c r="CU376" s="25"/>
      <c r="CV376" s="25"/>
      <c r="CW376" s="25"/>
      <c r="CX376" s="25"/>
      <c r="CY376" s="25"/>
      <c r="CZ376" s="25"/>
      <c r="DA376" s="26"/>
    </row>
    <row r="377" spans="1:105" ht="31.5" customHeight="1" thickBot="1">
      <c r="A377" s="19" t="s">
        <v>644</v>
      </c>
      <c r="B377" s="144" t="s">
        <v>645</v>
      </c>
      <c r="C377" s="56"/>
      <c r="D377" s="202"/>
      <c r="E377" s="183"/>
      <c r="F377" s="11"/>
      <c r="J377" s="25"/>
      <c r="K377" s="25"/>
      <c r="L377" s="25"/>
      <c r="M377" s="25"/>
      <c r="N377" s="25"/>
      <c r="O377" s="25"/>
      <c r="P377" s="25"/>
      <c r="Q377" s="25"/>
      <c r="R377" s="25"/>
      <c r="S377" s="25"/>
      <c r="T377" s="25"/>
      <c r="U377" s="25"/>
      <c r="V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c r="CG377" s="25"/>
      <c r="CH377" s="25"/>
      <c r="CI377" s="25"/>
      <c r="CJ377" s="25"/>
      <c r="CK377" s="25"/>
      <c r="CL377" s="25"/>
      <c r="CM377" s="25"/>
      <c r="CN377" s="25"/>
      <c r="CO377" s="25"/>
      <c r="CP377" s="25"/>
      <c r="CQ377" s="25"/>
      <c r="CR377" s="25"/>
      <c r="CS377" s="25"/>
      <c r="CT377" s="25"/>
      <c r="CU377" s="25"/>
      <c r="CV377" s="25"/>
      <c r="CW377" s="25"/>
      <c r="CX377" s="25"/>
      <c r="CY377" s="25"/>
      <c r="CZ377" s="25"/>
      <c r="DA377" s="26"/>
    </row>
    <row r="378" spans="1:105" ht="30.75" thickBot="1">
      <c r="A378" s="19" t="s">
        <v>646</v>
      </c>
      <c r="B378" s="144" t="s">
        <v>647</v>
      </c>
      <c r="C378" s="56"/>
      <c r="D378" s="202"/>
      <c r="E378" s="183"/>
      <c r="F378" s="11"/>
      <c r="J378" s="25"/>
      <c r="K378" s="25"/>
      <c r="L378" s="25"/>
      <c r="M378" s="25"/>
      <c r="N378" s="25"/>
      <c r="O378" s="25"/>
      <c r="P378" s="25"/>
      <c r="Q378" s="25"/>
      <c r="R378" s="25"/>
      <c r="S378" s="25"/>
      <c r="T378" s="25"/>
      <c r="U378" s="25"/>
      <c r="V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c r="CQ378" s="25"/>
      <c r="CR378" s="25"/>
      <c r="CS378" s="25"/>
      <c r="CT378" s="25"/>
      <c r="CU378" s="25"/>
      <c r="CV378" s="25"/>
      <c r="CW378" s="25"/>
      <c r="CX378" s="25"/>
      <c r="CY378" s="25"/>
      <c r="CZ378" s="25"/>
      <c r="DA378" s="26"/>
    </row>
    <row r="379" spans="1:105" thickBot="1">
      <c r="A379" s="19" t="s">
        <v>648</v>
      </c>
      <c r="B379" s="144" t="s">
        <v>649</v>
      </c>
      <c r="C379" s="56"/>
      <c r="D379" s="202"/>
      <c r="E379" s="183"/>
      <c r="F379" s="11"/>
      <c r="J379" s="25"/>
      <c r="K379" s="25"/>
      <c r="L379" s="25"/>
      <c r="M379" s="25"/>
      <c r="N379" s="25"/>
      <c r="O379" s="25"/>
      <c r="P379" s="25"/>
      <c r="Q379" s="25"/>
      <c r="R379" s="25"/>
      <c r="S379" s="25"/>
      <c r="T379" s="25"/>
      <c r="U379" s="25"/>
      <c r="V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c r="CF379" s="25"/>
      <c r="CG379" s="25"/>
      <c r="CH379" s="25"/>
      <c r="CI379" s="25"/>
      <c r="CJ379" s="25"/>
      <c r="CK379" s="25"/>
      <c r="CL379" s="25"/>
      <c r="CM379" s="25"/>
      <c r="CN379" s="25"/>
      <c r="CO379" s="25"/>
      <c r="CP379" s="25"/>
      <c r="CQ379" s="25"/>
      <c r="CR379" s="25"/>
      <c r="CS379" s="25"/>
      <c r="CT379" s="25"/>
      <c r="CU379" s="25"/>
      <c r="CV379" s="25"/>
      <c r="CW379" s="25"/>
      <c r="CX379" s="25"/>
      <c r="CY379" s="25"/>
      <c r="CZ379" s="25"/>
      <c r="DA379" s="26"/>
    </row>
    <row r="380" spans="1:105" ht="33" customHeight="1" thickBot="1">
      <c r="A380" s="19" t="s">
        <v>650</v>
      </c>
      <c r="B380" s="144" t="s">
        <v>651</v>
      </c>
      <c r="C380" s="56"/>
      <c r="D380" s="202"/>
      <c r="E380" s="183"/>
      <c r="F380" s="11"/>
      <c r="J380" s="25"/>
      <c r="K380" s="25"/>
      <c r="L380" s="25"/>
      <c r="M380" s="25"/>
      <c r="N380" s="25"/>
      <c r="O380" s="25"/>
      <c r="P380" s="25"/>
      <c r="Q380" s="25"/>
      <c r="R380" s="25"/>
      <c r="S380" s="25"/>
      <c r="T380" s="25"/>
      <c r="U380" s="25"/>
      <c r="V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c r="CF380" s="25"/>
      <c r="CG380" s="25"/>
      <c r="CH380" s="25"/>
      <c r="CI380" s="25"/>
      <c r="CJ380" s="25"/>
      <c r="CK380" s="25"/>
      <c r="CL380" s="25"/>
      <c r="CM380" s="25"/>
      <c r="CN380" s="25"/>
      <c r="CO380" s="25"/>
      <c r="CP380" s="25"/>
      <c r="CQ380" s="25"/>
      <c r="CR380" s="25"/>
      <c r="CS380" s="25"/>
      <c r="CT380" s="25"/>
      <c r="CU380" s="25"/>
      <c r="CV380" s="25"/>
      <c r="CW380" s="25"/>
      <c r="CX380" s="25"/>
      <c r="CY380" s="25"/>
      <c r="CZ380" s="25"/>
      <c r="DA380" s="26"/>
    </row>
    <row r="381" spans="1:105" thickBot="1">
      <c r="A381" s="19" t="s">
        <v>652</v>
      </c>
      <c r="B381" s="144" t="s">
        <v>653</v>
      </c>
      <c r="C381" s="56"/>
      <c r="D381" s="202"/>
      <c r="E381" s="183"/>
      <c r="F381" s="11"/>
      <c r="J381" s="25"/>
      <c r="K381" s="25"/>
      <c r="L381" s="25"/>
      <c r="M381" s="25"/>
      <c r="N381" s="25"/>
      <c r="O381" s="25"/>
      <c r="P381" s="25"/>
      <c r="Q381" s="25"/>
      <c r="R381" s="25"/>
      <c r="S381" s="25"/>
      <c r="T381" s="25"/>
      <c r="U381" s="25"/>
      <c r="V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c r="CF381" s="25"/>
      <c r="CG381" s="25"/>
      <c r="CH381" s="25"/>
      <c r="CI381" s="25"/>
      <c r="CJ381" s="25"/>
      <c r="CK381" s="25"/>
      <c r="CL381" s="25"/>
      <c r="CM381" s="25"/>
      <c r="CN381" s="25"/>
      <c r="CO381" s="25"/>
      <c r="CP381" s="25"/>
      <c r="CQ381" s="25"/>
      <c r="CR381" s="25"/>
      <c r="CS381" s="25"/>
      <c r="CT381" s="25"/>
      <c r="CU381" s="25"/>
      <c r="CV381" s="25"/>
      <c r="CW381" s="25"/>
      <c r="CX381" s="25"/>
      <c r="CY381" s="25"/>
      <c r="CZ381" s="25"/>
      <c r="DA381" s="26"/>
    </row>
    <row r="382" spans="1:105" ht="30.75" thickBot="1">
      <c r="A382" s="19" t="s">
        <v>654</v>
      </c>
      <c r="B382" s="144" t="s">
        <v>655</v>
      </c>
      <c r="C382" s="56"/>
      <c r="D382" s="202"/>
      <c r="E382" s="183"/>
      <c r="F382" s="11"/>
      <c r="J382" s="25"/>
      <c r="K382" s="25"/>
      <c r="L382" s="25"/>
      <c r="M382" s="25"/>
      <c r="N382" s="25"/>
      <c r="O382" s="25"/>
      <c r="P382" s="25"/>
      <c r="Q382" s="25"/>
      <c r="R382" s="25"/>
      <c r="S382" s="25"/>
      <c r="T382" s="25"/>
      <c r="U382" s="25"/>
      <c r="V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c r="CE382" s="25"/>
      <c r="CF382" s="25"/>
      <c r="CG382" s="25"/>
      <c r="CH382" s="25"/>
      <c r="CI382" s="25"/>
      <c r="CJ382" s="25"/>
      <c r="CK382" s="25"/>
      <c r="CL382" s="25"/>
      <c r="CM382" s="25"/>
      <c r="CN382" s="25"/>
      <c r="CO382" s="25"/>
      <c r="CP382" s="25"/>
      <c r="CQ382" s="25"/>
      <c r="CR382" s="25"/>
      <c r="CS382" s="25"/>
      <c r="CT382" s="25"/>
      <c r="CU382" s="25"/>
      <c r="CV382" s="25"/>
      <c r="CW382" s="25"/>
      <c r="CX382" s="25"/>
      <c r="CY382" s="25"/>
      <c r="CZ382" s="25"/>
      <c r="DA382" s="26"/>
    </row>
    <row r="383" spans="1:105" ht="30.75" thickBot="1">
      <c r="A383" s="19" t="s">
        <v>656</v>
      </c>
      <c r="B383" s="144" t="s">
        <v>657</v>
      </c>
      <c r="C383" s="56"/>
      <c r="D383" s="202"/>
      <c r="E383" s="183"/>
      <c r="F383" s="11"/>
      <c r="J383" s="25"/>
      <c r="K383" s="25"/>
      <c r="L383" s="25"/>
      <c r="M383" s="25"/>
      <c r="N383" s="25"/>
      <c r="O383" s="25"/>
      <c r="P383" s="25"/>
      <c r="Q383" s="25"/>
      <c r="R383" s="25"/>
      <c r="S383" s="25"/>
      <c r="T383" s="25"/>
      <c r="U383" s="25"/>
      <c r="V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c r="CF383" s="25"/>
      <c r="CG383" s="25"/>
      <c r="CH383" s="25"/>
      <c r="CI383" s="25"/>
      <c r="CJ383" s="25"/>
      <c r="CK383" s="25"/>
      <c r="CL383" s="25"/>
      <c r="CM383" s="25"/>
      <c r="CN383" s="25"/>
      <c r="CO383" s="25"/>
      <c r="CP383" s="25"/>
      <c r="CQ383" s="25"/>
      <c r="CR383" s="25"/>
      <c r="CS383" s="25"/>
      <c r="CT383" s="25"/>
      <c r="CU383" s="25"/>
      <c r="CV383" s="25"/>
      <c r="CW383" s="25"/>
      <c r="CX383" s="25"/>
      <c r="CY383" s="25"/>
      <c r="CZ383" s="25"/>
      <c r="DA383" s="26"/>
    </row>
    <row r="384" spans="1:105" ht="30.75" thickBot="1">
      <c r="A384" s="19" t="s">
        <v>658</v>
      </c>
      <c r="B384" s="144" t="s">
        <v>659</v>
      </c>
      <c r="C384" s="56"/>
      <c r="D384" s="202"/>
      <c r="E384" s="183"/>
      <c r="F384" s="11"/>
      <c r="J384" s="25"/>
      <c r="K384" s="25"/>
      <c r="L384" s="25"/>
      <c r="M384" s="25"/>
      <c r="N384" s="25"/>
      <c r="O384" s="25"/>
      <c r="P384" s="25"/>
      <c r="Q384" s="25"/>
      <c r="R384" s="25"/>
      <c r="S384" s="25"/>
      <c r="T384" s="25"/>
      <c r="U384" s="25"/>
      <c r="V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c r="CF384" s="25"/>
      <c r="CG384" s="25"/>
      <c r="CH384" s="25"/>
      <c r="CI384" s="25"/>
      <c r="CJ384" s="25"/>
      <c r="CK384" s="25"/>
      <c r="CL384" s="25"/>
      <c r="CM384" s="25"/>
      <c r="CN384" s="25"/>
      <c r="CO384" s="25"/>
      <c r="CP384" s="25"/>
      <c r="CQ384" s="25"/>
      <c r="CR384" s="25"/>
      <c r="CS384" s="25"/>
      <c r="CT384" s="25"/>
      <c r="CU384" s="25"/>
      <c r="CV384" s="25"/>
      <c r="CW384" s="25"/>
      <c r="CX384" s="25"/>
      <c r="CY384" s="25"/>
      <c r="CZ384" s="25"/>
      <c r="DA384" s="26"/>
    </row>
    <row r="385" spans="1:105" ht="46.5" customHeight="1" thickBot="1">
      <c r="A385" s="19" t="s">
        <v>660</v>
      </c>
      <c r="B385" s="144" t="s">
        <v>661</v>
      </c>
      <c r="C385" s="56"/>
      <c r="D385" s="202"/>
      <c r="E385" s="183"/>
      <c r="F385" s="11"/>
      <c r="J385" s="25"/>
      <c r="K385" s="25"/>
      <c r="L385" s="25"/>
      <c r="M385" s="25"/>
      <c r="N385" s="25"/>
      <c r="O385" s="25"/>
      <c r="P385" s="25"/>
      <c r="Q385" s="25"/>
      <c r="R385" s="25"/>
      <c r="S385" s="25"/>
      <c r="T385" s="25"/>
      <c r="U385" s="25"/>
      <c r="V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c r="CQ385" s="25"/>
      <c r="CR385" s="25"/>
      <c r="CS385" s="25"/>
      <c r="CT385" s="25"/>
      <c r="CU385" s="25"/>
      <c r="CV385" s="25"/>
      <c r="CW385" s="25"/>
      <c r="CX385" s="25"/>
      <c r="CY385" s="25"/>
      <c r="CZ385" s="25"/>
      <c r="DA385" s="26"/>
    </row>
    <row r="386" spans="1:105" ht="46.5" customHeight="1" thickBot="1">
      <c r="A386" s="19" t="s">
        <v>662</v>
      </c>
      <c r="B386" s="144" t="s">
        <v>663</v>
      </c>
      <c r="C386" s="56"/>
      <c r="D386" s="202"/>
      <c r="E386" s="183"/>
      <c r="F386" s="11"/>
      <c r="J386" s="25"/>
      <c r="K386" s="25"/>
      <c r="L386" s="25"/>
      <c r="M386" s="25"/>
      <c r="N386" s="25"/>
      <c r="O386" s="25"/>
      <c r="P386" s="25"/>
      <c r="Q386" s="25"/>
      <c r="R386" s="25"/>
      <c r="S386" s="25"/>
      <c r="T386" s="25"/>
      <c r="U386" s="25"/>
      <c r="V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c r="CG386" s="25"/>
      <c r="CH386" s="25"/>
      <c r="CI386" s="25"/>
      <c r="CJ386" s="25"/>
      <c r="CK386" s="25"/>
      <c r="CL386" s="25"/>
      <c r="CM386" s="25"/>
      <c r="CN386" s="25"/>
      <c r="CO386" s="25"/>
      <c r="CP386" s="25"/>
      <c r="CQ386" s="25"/>
      <c r="CR386" s="25"/>
      <c r="CS386" s="25"/>
      <c r="CT386" s="25"/>
      <c r="CU386" s="25"/>
      <c r="CV386" s="25"/>
      <c r="CW386" s="25"/>
      <c r="CX386" s="25"/>
      <c r="CY386" s="25"/>
      <c r="CZ386" s="25"/>
      <c r="DA386" s="26"/>
    </row>
    <row r="387" spans="1:105" ht="45.75" thickBot="1">
      <c r="A387" s="19" t="s">
        <v>664</v>
      </c>
      <c r="B387" s="144" t="s">
        <v>665</v>
      </c>
      <c r="C387" s="56"/>
      <c r="D387" s="202"/>
      <c r="E387" s="183"/>
      <c r="F387" s="11"/>
      <c r="J387" s="25"/>
      <c r="K387" s="25"/>
      <c r="L387" s="25"/>
      <c r="M387" s="25"/>
      <c r="N387" s="25"/>
      <c r="O387" s="25"/>
      <c r="P387" s="25"/>
      <c r="Q387" s="25"/>
      <c r="R387" s="25"/>
      <c r="S387" s="25"/>
      <c r="T387" s="25"/>
      <c r="U387" s="25"/>
      <c r="V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c r="CE387" s="25"/>
      <c r="CF387" s="25"/>
      <c r="CG387" s="25"/>
      <c r="CH387" s="25"/>
      <c r="CI387" s="25"/>
      <c r="CJ387" s="25"/>
      <c r="CK387" s="25"/>
      <c r="CL387" s="25"/>
      <c r="CM387" s="25"/>
      <c r="CN387" s="25"/>
      <c r="CO387" s="25"/>
      <c r="CP387" s="25"/>
      <c r="CQ387" s="25"/>
      <c r="CR387" s="25"/>
      <c r="CS387" s="25"/>
      <c r="CT387" s="25"/>
      <c r="CU387" s="25"/>
      <c r="CV387" s="25"/>
      <c r="CW387" s="25"/>
      <c r="CX387" s="25"/>
      <c r="CY387" s="25"/>
      <c r="CZ387" s="25"/>
      <c r="DA387" s="26"/>
    </row>
    <row r="388" spans="1:105" ht="45.75" thickBot="1">
      <c r="A388" s="19" t="s">
        <v>666</v>
      </c>
      <c r="B388" s="144" t="s">
        <v>667</v>
      </c>
      <c r="C388" s="56"/>
      <c r="D388" s="202"/>
      <c r="E388" s="183"/>
      <c r="F388" s="11"/>
      <c r="J388" s="25"/>
      <c r="K388" s="25"/>
      <c r="L388" s="25"/>
      <c r="M388" s="25"/>
      <c r="N388" s="25"/>
      <c r="O388" s="25"/>
      <c r="P388" s="25"/>
      <c r="Q388" s="25"/>
      <c r="R388" s="25"/>
      <c r="S388" s="25"/>
      <c r="T388" s="25"/>
      <c r="U388" s="25"/>
      <c r="V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c r="CF388" s="25"/>
      <c r="CG388" s="25"/>
      <c r="CH388" s="25"/>
      <c r="CI388" s="25"/>
      <c r="CJ388" s="25"/>
      <c r="CK388" s="25"/>
      <c r="CL388" s="25"/>
      <c r="CM388" s="25"/>
      <c r="CN388" s="25"/>
      <c r="CO388" s="25"/>
      <c r="CP388" s="25"/>
      <c r="CQ388" s="25"/>
      <c r="CR388" s="25"/>
      <c r="CS388" s="25"/>
      <c r="CT388" s="25"/>
      <c r="CU388" s="25"/>
      <c r="CV388" s="25"/>
      <c r="CW388" s="25"/>
      <c r="CX388" s="25"/>
      <c r="CY388" s="25"/>
      <c r="CZ388" s="25"/>
      <c r="DA388" s="26"/>
    </row>
    <row r="389" spans="1:105" ht="60.75" thickBot="1">
      <c r="A389" s="19" t="s">
        <v>668</v>
      </c>
      <c r="B389" s="144" t="s">
        <v>669</v>
      </c>
      <c r="C389" s="56"/>
      <c r="D389" s="202"/>
      <c r="E389" s="183"/>
      <c r="F389" s="11"/>
      <c r="J389" s="25"/>
      <c r="K389" s="25"/>
      <c r="L389" s="25"/>
      <c r="M389" s="25"/>
      <c r="N389" s="25"/>
      <c r="O389" s="25"/>
      <c r="P389" s="25"/>
      <c r="Q389" s="25"/>
      <c r="R389" s="25"/>
      <c r="S389" s="25"/>
      <c r="T389" s="25"/>
      <c r="U389" s="25"/>
      <c r="V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c r="CE389" s="25"/>
      <c r="CF389" s="25"/>
      <c r="CG389" s="25"/>
      <c r="CH389" s="25"/>
      <c r="CI389" s="25"/>
      <c r="CJ389" s="25"/>
      <c r="CK389" s="25"/>
      <c r="CL389" s="25"/>
      <c r="CM389" s="25"/>
      <c r="CN389" s="25"/>
      <c r="CO389" s="25"/>
      <c r="CP389" s="25"/>
      <c r="CQ389" s="25"/>
      <c r="CR389" s="25"/>
      <c r="CS389" s="25"/>
      <c r="CT389" s="25"/>
      <c r="CU389" s="25"/>
      <c r="CV389" s="25"/>
      <c r="CW389" s="25"/>
      <c r="CX389" s="25"/>
      <c r="CY389" s="25"/>
      <c r="CZ389" s="25"/>
      <c r="DA389" s="26"/>
    </row>
    <row r="390" spans="1:105" ht="28.5" customHeight="1" thickBot="1">
      <c r="A390" s="53"/>
      <c r="B390" s="54"/>
      <c r="C390" s="273"/>
      <c r="D390" s="202"/>
      <c r="E390" s="183"/>
      <c r="F390" s="11"/>
      <c r="J390" s="25"/>
      <c r="K390" s="25"/>
      <c r="L390" s="25"/>
      <c r="M390" s="25"/>
      <c r="N390" s="25"/>
      <c r="O390" s="25"/>
      <c r="P390" s="25"/>
      <c r="Q390" s="25"/>
      <c r="R390" s="25"/>
      <c r="S390" s="25"/>
      <c r="T390" s="25"/>
      <c r="U390" s="25"/>
      <c r="V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c r="CE390" s="25"/>
      <c r="CF390" s="25"/>
      <c r="CG390" s="25"/>
      <c r="CH390" s="25"/>
      <c r="CI390" s="25"/>
      <c r="CJ390" s="25"/>
      <c r="CK390" s="25"/>
      <c r="CL390" s="25"/>
      <c r="CM390" s="25"/>
      <c r="CN390" s="25"/>
      <c r="CO390" s="25"/>
      <c r="CP390" s="25"/>
      <c r="CQ390" s="25"/>
      <c r="CR390" s="25"/>
      <c r="CS390" s="25"/>
      <c r="CT390" s="25"/>
      <c r="CU390" s="25"/>
      <c r="CV390" s="25"/>
      <c r="CW390" s="25"/>
      <c r="CX390" s="25"/>
      <c r="CY390" s="25"/>
      <c r="CZ390" s="25"/>
      <c r="DA390" s="26"/>
    </row>
    <row r="391" spans="1:105" thickBot="1">
      <c r="A391" s="18" t="s">
        <v>670</v>
      </c>
      <c r="B391" s="15" t="s">
        <v>671</v>
      </c>
      <c r="C391" s="5" t="s">
        <v>28</v>
      </c>
      <c r="D391" s="202"/>
      <c r="E391" s="183"/>
      <c r="F391" s="11"/>
      <c r="J391" s="25"/>
      <c r="K391" s="25"/>
      <c r="L391" s="25"/>
      <c r="M391" s="25"/>
      <c r="N391" s="25"/>
      <c r="O391" s="25"/>
      <c r="P391" s="25"/>
      <c r="Q391" s="25"/>
      <c r="R391" s="25"/>
      <c r="S391" s="25"/>
      <c r="T391" s="25"/>
      <c r="U391" s="25"/>
      <c r="V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6"/>
    </row>
    <row r="392" spans="1:105" ht="35.25" customHeight="1" thickBot="1">
      <c r="A392" s="19" t="s">
        <v>672</v>
      </c>
      <c r="B392" s="43" t="s">
        <v>673</v>
      </c>
      <c r="C392" s="261"/>
      <c r="D392" s="202"/>
      <c r="E392" s="183"/>
      <c r="F392" s="11"/>
      <c r="J392" s="25"/>
      <c r="K392" s="25"/>
      <c r="L392" s="25"/>
      <c r="M392" s="25"/>
      <c r="N392" s="25"/>
      <c r="O392" s="25"/>
      <c r="P392" s="25"/>
      <c r="Q392" s="25"/>
      <c r="R392" s="25"/>
      <c r="S392" s="25"/>
      <c r="T392" s="25"/>
      <c r="U392" s="25"/>
      <c r="V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c r="CE392" s="25"/>
      <c r="CF392" s="25"/>
      <c r="CG392" s="25"/>
      <c r="CH392" s="25"/>
      <c r="CI392" s="25"/>
      <c r="CJ392" s="25"/>
      <c r="CK392" s="25"/>
      <c r="CL392" s="25"/>
      <c r="CM392" s="25"/>
      <c r="CN392" s="25"/>
      <c r="CO392" s="25"/>
      <c r="CP392" s="25"/>
      <c r="CQ392" s="25"/>
      <c r="CR392" s="25"/>
      <c r="CS392" s="25"/>
      <c r="CT392" s="25"/>
      <c r="CU392" s="25"/>
      <c r="CV392" s="25"/>
      <c r="CW392" s="25"/>
      <c r="CX392" s="25"/>
      <c r="CY392" s="25"/>
      <c r="CZ392" s="25"/>
      <c r="DA392" s="26"/>
    </row>
    <row r="393" spans="1:105" ht="30.75" thickBot="1">
      <c r="A393" s="19" t="s">
        <v>674</v>
      </c>
      <c r="B393" s="144" t="s">
        <v>675</v>
      </c>
      <c r="C393" s="261"/>
      <c r="D393" s="202"/>
      <c r="E393" s="183"/>
      <c r="F393" s="11"/>
      <c r="J393" s="25"/>
      <c r="K393" s="25"/>
      <c r="L393" s="25"/>
      <c r="M393" s="25"/>
      <c r="N393" s="25"/>
      <c r="O393" s="25"/>
      <c r="P393" s="25"/>
      <c r="Q393" s="25"/>
      <c r="R393" s="25"/>
      <c r="S393" s="25"/>
      <c r="T393" s="25"/>
      <c r="U393" s="25"/>
      <c r="V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c r="CG393" s="25"/>
      <c r="CH393" s="25"/>
      <c r="CI393" s="25"/>
      <c r="CJ393" s="25"/>
      <c r="CK393" s="25"/>
      <c r="CL393" s="25"/>
      <c r="CM393" s="25"/>
      <c r="CN393" s="25"/>
      <c r="CO393" s="25"/>
      <c r="CP393" s="25"/>
      <c r="CQ393" s="25"/>
      <c r="CR393" s="25"/>
      <c r="CS393" s="25"/>
      <c r="CT393" s="25"/>
      <c r="CU393" s="25"/>
      <c r="CV393" s="25"/>
      <c r="CW393" s="25"/>
      <c r="CX393" s="25"/>
      <c r="CY393" s="25"/>
      <c r="CZ393" s="25"/>
      <c r="DA393" s="26"/>
    </row>
    <row r="394" spans="1:105" ht="27" customHeight="1" thickBot="1">
      <c r="A394" s="19" t="s">
        <v>676</v>
      </c>
      <c r="B394" s="144" t="s">
        <v>677</v>
      </c>
      <c r="C394" s="261"/>
      <c r="D394" s="202"/>
      <c r="E394" s="183"/>
      <c r="F394" s="11"/>
      <c r="J394" s="25"/>
      <c r="K394" s="25"/>
      <c r="L394" s="25"/>
      <c r="M394" s="25"/>
      <c r="N394" s="25"/>
      <c r="O394" s="25"/>
      <c r="P394" s="25"/>
      <c r="Q394" s="25"/>
      <c r="R394" s="25"/>
      <c r="S394" s="25"/>
      <c r="T394" s="25"/>
      <c r="U394" s="25"/>
      <c r="V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c r="CE394" s="25"/>
      <c r="CF394" s="25"/>
      <c r="CG394" s="25"/>
      <c r="CH394" s="25"/>
      <c r="CI394" s="25"/>
      <c r="CJ394" s="25"/>
      <c r="CK394" s="25"/>
      <c r="CL394" s="25"/>
      <c r="CM394" s="25"/>
      <c r="CN394" s="25"/>
      <c r="CO394" s="25"/>
      <c r="CP394" s="25"/>
      <c r="CQ394" s="25"/>
      <c r="CR394" s="25"/>
      <c r="CS394" s="25"/>
      <c r="CT394" s="25"/>
      <c r="CU394" s="25"/>
      <c r="CV394" s="25"/>
      <c r="CW394" s="25"/>
      <c r="CX394" s="25"/>
      <c r="CY394" s="25"/>
      <c r="CZ394" s="25"/>
      <c r="DA394" s="26"/>
    </row>
    <row r="395" spans="1:105" ht="29.25" customHeight="1" thickBot="1">
      <c r="A395" s="19" t="s">
        <v>678</v>
      </c>
      <c r="B395" s="144" t="s">
        <v>679</v>
      </c>
      <c r="C395" s="261"/>
      <c r="D395" s="202"/>
      <c r="E395" s="183"/>
      <c r="F395" s="11"/>
      <c r="J395" s="25"/>
      <c r="K395" s="25"/>
      <c r="L395" s="25"/>
      <c r="M395" s="25"/>
      <c r="N395" s="25"/>
      <c r="O395" s="25"/>
      <c r="P395" s="25"/>
      <c r="Q395" s="25"/>
      <c r="R395" s="25"/>
      <c r="S395" s="25"/>
      <c r="T395" s="25"/>
      <c r="U395" s="25"/>
      <c r="V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c r="CF395" s="25"/>
      <c r="CG395" s="25"/>
      <c r="CH395" s="25"/>
      <c r="CI395" s="25"/>
      <c r="CJ395" s="25"/>
      <c r="CK395" s="25"/>
      <c r="CL395" s="25"/>
      <c r="CM395" s="25"/>
      <c r="CN395" s="25"/>
      <c r="CO395" s="25"/>
      <c r="CP395" s="25"/>
      <c r="CQ395" s="25"/>
      <c r="CR395" s="25"/>
      <c r="CS395" s="25"/>
      <c r="CT395" s="25"/>
      <c r="CU395" s="25"/>
      <c r="CV395" s="25"/>
      <c r="CW395" s="25"/>
      <c r="CX395" s="25"/>
      <c r="CY395" s="25"/>
      <c r="CZ395" s="25"/>
      <c r="DA395" s="26"/>
    </row>
    <row r="396" spans="1:105" ht="60.75" thickBot="1">
      <c r="A396" s="19" t="s">
        <v>680</v>
      </c>
      <c r="B396" s="144" t="s">
        <v>681</v>
      </c>
      <c r="C396" s="261"/>
      <c r="D396" s="202"/>
      <c r="E396" s="183"/>
      <c r="F396" s="11"/>
      <c r="J396" s="25"/>
      <c r="K396" s="25"/>
      <c r="L396" s="25"/>
      <c r="M396" s="25"/>
      <c r="N396" s="25"/>
      <c r="O396" s="25"/>
      <c r="P396" s="25"/>
      <c r="Q396" s="25"/>
      <c r="R396" s="25"/>
      <c r="S396" s="25"/>
      <c r="T396" s="25"/>
      <c r="U396" s="25"/>
      <c r="V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c r="CF396" s="25"/>
      <c r="CG396" s="25"/>
      <c r="CH396" s="25"/>
      <c r="CI396" s="25"/>
      <c r="CJ396" s="25"/>
      <c r="CK396" s="25"/>
      <c r="CL396" s="25"/>
      <c r="CM396" s="25"/>
      <c r="CN396" s="25"/>
      <c r="CO396" s="25"/>
      <c r="CP396" s="25"/>
      <c r="CQ396" s="25"/>
      <c r="CR396" s="25"/>
      <c r="CS396" s="25"/>
      <c r="CT396" s="25"/>
      <c r="CU396" s="25"/>
      <c r="CV396" s="25"/>
      <c r="CW396" s="25"/>
      <c r="CX396" s="25"/>
      <c r="CY396" s="25"/>
      <c r="CZ396" s="25"/>
      <c r="DA396" s="26"/>
    </row>
    <row r="397" spans="1:105" ht="60.75" thickBot="1">
      <c r="A397" s="19" t="s">
        <v>682</v>
      </c>
      <c r="B397" s="144" t="s">
        <v>683</v>
      </c>
      <c r="C397" s="261"/>
      <c r="D397" s="202"/>
      <c r="E397" s="183"/>
      <c r="F397" s="11"/>
      <c r="J397" s="25"/>
      <c r="K397" s="25"/>
      <c r="L397" s="25"/>
      <c r="M397" s="25"/>
      <c r="N397" s="25"/>
      <c r="O397" s="25"/>
      <c r="P397" s="25"/>
      <c r="Q397" s="25"/>
      <c r="R397" s="25"/>
      <c r="S397" s="25"/>
      <c r="T397" s="25"/>
      <c r="U397" s="25"/>
      <c r="V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c r="CE397" s="25"/>
      <c r="CF397" s="25"/>
      <c r="CG397" s="25"/>
      <c r="CH397" s="25"/>
      <c r="CI397" s="25"/>
      <c r="CJ397" s="25"/>
      <c r="CK397" s="25"/>
      <c r="CL397" s="25"/>
      <c r="CM397" s="25"/>
      <c r="CN397" s="25"/>
      <c r="CO397" s="25"/>
      <c r="CP397" s="25"/>
      <c r="CQ397" s="25"/>
      <c r="CR397" s="25"/>
      <c r="CS397" s="25"/>
      <c r="CT397" s="25"/>
      <c r="CU397" s="25"/>
      <c r="CV397" s="25"/>
      <c r="CW397" s="25"/>
      <c r="CX397" s="25"/>
      <c r="CY397" s="25"/>
      <c r="CZ397" s="25"/>
      <c r="DA397" s="26"/>
    </row>
    <row r="398" spans="1:105" ht="65.25" customHeight="1" thickBot="1">
      <c r="A398" s="19" t="s">
        <v>684</v>
      </c>
      <c r="B398" s="144" t="s">
        <v>685</v>
      </c>
      <c r="C398" s="261"/>
      <c r="D398" s="202"/>
      <c r="E398" s="183"/>
      <c r="F398" s="11"/>
      <c r="J398" s="25"/>
      <c r="K398" s="25"/>
      <c r="L398" s="25"/>
      <c r="M398" s="25"/>
      <c r="N398" s="25"/>
      <c r="O398" s="25"/>
      <c r="P398" s="25"/>
      <c r="Q398" s="25"/>
      <c r="R398" s="25"/>
      <c r="S398" s="25"/>
      <c r="T398" s="25"/>
      <c r="U398" s="25"/>
      <c r="V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5"/>
      <c r="CU398" s="25"/>
      <c r="CV398" s="25"/>
      <c r="CW398" s="25"/>
      <c r="CX398" s="25"/>
      <c r="CY398" s="25"/>
      <c r="CZ398" s="25"/>
      <c r="DA398" s="26"/>
    </row>
    <row r="399" spans="1:105" ht="30.75" thickBot="1">
      <c r="A399" s="19" t="s">
        <v>686</v>
      </c>
      <c r="B399" s="144" t="s">
        <v>687</v>
      </c>
      <c r="C399" s="261"/>
      <c r="D399" s="202"/>
      <c r="E399" s="183"/>
      <c r="F399" s="11"/>
      <c r="J399" s="25"/>
      <c r="K399" s="25"/>
      <c r="L399" s="25"/>
      <c r="M399" s="25"/>
      <c r="N399" s="25"/>
      <c r="O399" s="25"/>
      <c r="P399" s="25"/>
      <c r="Q399" s="25"/>
      <c r="R399" s="25"/>
      <c r="S399" s="25"/>
      <c r="T399" s="25"/>
      <c r="U399" s="25"/>
      <c r="V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c r="CG399" s="25"/>
      <c r="CH399" s="25"/>
      <c r="CI399" s="25"/>
      <c r="CJ399" s="25"/>
      <c r="CK399" s="25"/>
      <c r="CL399" s="25"/>
      <c r="CM399" s="25"/>
      <c r="CN399" s="25"/>
      <c r="CO399" s="25"/>
      <c r="CP399" s="25"/>
      <c r="CQ399" s="25"/>
      <c r="CR399" s="25"/>
      <c r="CS399" s="25"/>
      <c r="CT399" s="25"/>
      <c r="CU399" s="25"/>
      <c r="CV399" s="25"/>
      <c r="CW399" s="25"/>
      <c r="CX399" s="25"/>
      <c r="CY399" s="25"/>
      <c r="CZ399" s="25"/>
      <c r="DA399" s="26"/>
    </row>
    <row r="400" spans="1:105" ht="30.75" thickBot="1">
      <c r="A400" s="19" t="s">
        <v>688</v>
      </c>
      <c r="B400" s="144" t="s">
        <v>689</v>
      </c>
      <c r="C400" s="261"/>
      <c r="D400" s="202"/>
      <c r="E400" s="183"/>
      <c r="F400" s="11"/>
      <c r="J400" s="25"/>
      <c r="K400" s="25"/>
      <c r="L400" s="25"/>
      <c r="M400" s="25"/>
      <c r="N400" s="25"/>
      <c r="O400" s="25"/>
      <c r="P400" s="25"/>
      <c r="Q400" s="25"/>
      <c r="R400" s="25"/>
      <c r="S400" s="25"/>
      <c r="T400" s="25"/>
      <c r="U400" s="25"/>
      <c r="V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c r="CG400" s="25"/>
      <c r="CH400" s="25"/>
      <c r="CI400" s="25"/>
      <c r="CJ400" s="25"/>
      <c r="CK400" s="25"/>
      <c r="CL400" s="25"/>
      <c r="CM400" s="25"/>
      <c r="CN400" s="25"/>
      <c r="CO400" s="25"/>
      <c r="CP400" s="25"/>
      <c r="CQ400" s="25"/>
      <c r="CR400" s="25"/>
      <c r="CS400" s="25"/>
      <c r="CT400" s="25"/>
      <c r="CU400" s="25"/>
      <c r="CV400" s="25"/>
      <c r="CW400" s="25"/>
      <c r="CX400" s="25"/>
      <c r="CY400" s="25"/>
      <c r="CZ400" s="25"/>
      <c r="DA400" s="26"/>
    </row>
    <row r="401" spans="1:105" ht="30.75" thickBot="1">
      <c r="A401" s="19" t="s">
        <v>690</v>
      </c>
      <c r="B401" s="144" t="s">
        <v>691</v>
      </c>
      <c r="C401" s="261"/>
      <c r="D401" s="202"/>
      <c r="E401" s="183"/>
      <c r="F401" s="11"/>
      <c r="J401" s="25"/>
      <c r="K401" s="25"/>
      <c r="L401" s="25"/>
      <c r="M401" s="25"/>
      <c r="N401" s="25"/>
      <c r="O401" s="25"/>
      <c r="P401" s="25"/>
      <c r="Q401" s="25"/>
      <c r="R401" s="25"/>
      <c r="S401" s="25"/>
      <c r="T401" s="25"/>
      <c r="U401" s="25"/>
      <c r="V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6"/>
    </row>
    <row r="402" spans="1:105" ht="30.75" thickBot="1">
      <c r="A402" s="19" t="s">
        <v>692</v>
      </c>
      <c r="B402" s="144" t="s">
        <v>693</v>
      </c>
      <c r="C402" s="261"/>
      <c r="D402" s="202"/>
      <c r="E402" s="183"/>
      <c r="F402" s="11"/>
      <c r="J402" s="25"/>
      <c r="K402" s="25"/>
      <c r="L402" s="25"/>
      <c r="M402" s="25"/>
      <c r="N402" s="25"/>
      <c r="O402" s="25"/>
      <c r="P402" s="25"/>
      <c r="Q402" s="25"/>
      <c r="R402" s="25"/>
      <c r="S402" s="25"/>
      <c r="T402" s="25"/>
      <c r="U402" s="25"/>
      <c r="V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26"/>
    </row>
    <row r="403" spans="1:105" ht="30.75" thickBot="1">
      <c r="A403" s="19" t="s">
        <v>694</v>
      </c>
      <c r="B403" s="144" t="s">
        <v>695</v>
      </c>
      <c r="C403" s="261"/>
      <c r="D403" s="202"/>
      <c r="E403" s="183"/>
      <c r="F403" s="11"/>
      <c r="J403" s="25"/>
      <c r="K403" s="25"/>
      <c r="L403" s="25"/>
      <c r="M403" s="25"/>
      <c r="N403" s="25"/>
      <c r="O403" s="25"/>
      <c r="P403" s="25"/>
      <c r="Q403" s="25"/>
      <c r="R403" s="25"/>
      <c r="S403" s="25"/>
      <c r="T403" s="25"/>
      <c r="U403" s="25"/>
      <c r="V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c r="CQ403" s="25"/>
      <c r="CR403" s="25"/>
      <c r="CS403" s="25"/>
      <c r="CT403" s="25"/>
      <c r="CU403" s="25"/>
      <c r="CV403" s="25"/>
      <c r="CW403" s="25"/>
      <c r="CX403" s="25"/>
      <c r="CY403" s="25"/>
      <c r="CZ403" s="25"/>
      <c r="DA403" s="26"/>
    </row>
    <row r="404" spans="1:105" ht="16.5" thickBot="1">
      <c r="A404" s="53"/>
      <c r="B404" s="54"/>
      <c r="C404" s="273"/>
      <c r="D404" s="202"/>
      <c r="E404" s="183"/>
      <c r="F404" s="11"/>
      <c r="J404" s="25"/>
      <c r="K404" s="25"/>
      <c r="L404" s="25"/>
      <c r="M404" s="25"/>
      <c r="N404" s="25"/>
      <c r="O404" s="25"/>
      <c r="P404" s="25"/>
      <c r="Q404" s="25"/>
      <c r="R404" s="25"/>
      <c r="S404" s="25"/>
      <c r="T404" s="25"/>
      <c r="U404" s="25"/>
      <c r="V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6"/>
    </row>
    <row r="405" spans="1:105" ht="15.75" customHeight="1" thickBot="1">
      <c r="A405" s="8" t="s">
        <v>696</v>
      </c>
      <c r="B405" s="250" t="s">
        <v>697</v>
      </c>
      <c r="C405" s="251"/>
      <c r="D405" s="202"/>
      <c r="E405" s="183"/>
      <c r="F405" s="11"/>
      <c r="J405" s="25"/>
      <c r="K405" s="25"/>
      <c r="L405" s="25"/>
      <c r="M405" s="25"/>
      <c r="N405" s="25"/>
      <c r="O405" s="25"/>
      <c r="P405" s="25"/>
      <c r="Q405" s="25"/>
      <c r="R405" s="25"/>
      <c r="S405" s="25"/>
      <c r="T405" s="25"/>
      <c r="U405" s="25"/>
      <c r="V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6"/>
    </row>
    <row r="406" spans="1:105" ht="23.25" customHeight="1" thickBot="1">
      <c r="A406" s="313" t="s">
        <v>698</v>
      </c>
      <c r="B406" s="314"/>
      <c r="C406" s="314"/>
      <c r="D406" s="252"/>
      <c r="E406" s="183"/>
      <c r="F406" s="11"/>
      <c r="J406" s="25"/>
      <c r="K406" s="25"/>
      <c r="L406" s="25"/>
      <c r="M406" s="25"/>
      <c r="N406" s="25"/>
      <c r="O406" s="25"/>
      <c r="P406" s="25"/>
      <c r="Q406" s="25"/>
      <c r="R406" s="25"/>
      <c r="S406" s="25"/>
      <c r="T406" s="25"/>
      <c r="U406" s="25"/>
      <c r="V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6"/>
    </row>
    <row r="407" spans="1:105" ht="23.25" customHeight="1" thickBot="1">
      <c r="A407" s="5" t="s">
        <v>699</v>
      </c>
      <c r="B407" s="271" t="s">
        <v>700</v>
      </c>
      <c r="C407" s="5" t="s">
        <v>701</v>
      </c>
      <c r="D407" s="204" t="s">
        <v>702</v>
      </c>
      <c r="E407" s="183"/>
      <c r="F407" s="11"/>
      <c r="J407" s="25"/>
      <c r="K407" s="25"/>
      <c r="L407" s="25"/>
      <c r="M407" s="25"/>
      <c r="N407" s="25"/>
      <c r="O407" s="25"/>
      <c r="P407" s="25"/>
      <c r="Q407" s="25"/>
      <c r="R407" s="25"/>
      <c r="S407" s="25"/>
      <c r="T407" s="25"/>
      <c r="U407" s="25"/>
      <c r="V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c r="CQ407" s="25"/>
      <c r="CR407" s="25"/>
      <c r="CS407" s="25"/>
      <c r="CT407" s="25"/>
      <c r="CU407" s="25"/>
      <c r="CV407" s="25"/>
      <c r="CW407" s="25"/>
      <c r="CX407" s="25"/>
      <c r="CY407" s="25"/>
      <c r="CZ407" s="25"/>
      <c r="DA407" s="26"/>
    </row>
    <row r="408" spans="1:105" ht="23.25" customHeight="1" thickBot="1">
      <c r="A408" s="6">
        <v>1</v>
      </c>
      <c r="B408" s="43"/>
      <c r="C408" s="59"/>
      <c r="D408" s="285"/>
      <c r="E408" s="183"/>
      <c r="F408" s="11"/>
      <c r="J408" s="25"/>
      <c r="K408" s="25"/>
      <c r="L408" s="25"/>
      <c r="M408" s="25"/>
      <c r="N408" s="25"/>
      <c r="O408" s="25"/>
      <c r="P408" s="25"/>
      <c r="Q408" s="25"/>
      <c r="R408" s="25"/>
      <c r="S408" s="25"/>
      <c r="T408" s="25"/>
      <c r="U408" s="25"/>
      <c r="V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c r="CE408" s="25"/>
      <c r="CF408" s="25"/>
      <c r="CG408" s="25"/>
      <c r="CH408" s="25"/>
      <c r="CI408" s="25"/>
      <c r="CJ408" s="25"/>
      <c r="CK408" s="25"/>
      <c r="CL408" s="25"/>
      <c r="CM408" s="25"/>
      <c r="CN408" s="25"/>
      <c r="CO408" s="25"/>
      <c r="CP408" s="25"/>
      <c r="CQ408" s="25"/>
      <c r="CR408" s="25"/>
      <c r="CS408" s="25"/>
      <c r="CT408" s="25"/>
      <c r="CU408" s="25"/>
      <c r="CV408" s="25"/>
      <c r="CW408" s="25"/>
      <c r="CX408" s="25"/>
      <c r="CY408" s="25"/>
      <c r="CZ408" s="25"/>
      <c r="DA408" s="26"/>
    </row>
    <row r="409" spans="1:105" ht="23.25" customHeight="1" thickBot="1">
      <c r="A409" s="6">
        <v>2</v>
      </c>
      <c r="B409" s="42"/>
      <c r="C409" s="59"/>
      <c r="D409" s="205"/>
      <c r="E409" s="183"/>
      <c r="F409" s="11"/>
      <c r="J409" s="25"/>
      <c r="K409" s="25"/>
      <c r="L409" s="25"/>
      <c r="M409" s="25"/>
      <c r="N409" s="25"/>
      <c r="O409" s="25"/>
      <c r="P409" s="25"/>
      <c r="Q409" s="25"/>
      <c r="R409" s="25"/>
      <c r="S409" s="25"/>
      <c r="T409" s="25"/>
      <c r="U409" s="25"/>
      <c r="V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c r="CE409" s="25"/>
      <c r="CF409" s="25"/>
      <c r="CG409" s="25"/>
      <c r="CH409" s="25"/>
      <c r="CI409" s="25"/>
      <c r="CJ409" s="25"/>
      <c r="CK409" s="25"/>
      <c r="CL409" s="25"/>
      <c r="CM409" s="25"/>
      <c r="CN409" s="25"/>
      <c r="CO409" s="25"/>
      <c r="CP409" s="25"/>
      <c r="CQ409" s="25"/>
      <c r="CR409" s="25"/>
      <c r="CS409" s="25"/>
      <c r="CT409" s="25"/>
      <c r="CU409" s="25"/>
      <c r="CV409" s="25"/>
      <c r="CW409" s="25"/>
      <c r="CX409" s="25"/>
      <c r="CY409" s="25"/>
      <c r="CZ409" s="25"/>
      <c r="DA409" s="26"/>
    </row>
    <row r="410" spans="1:105" ht="23.25" customHeight="1" thickBot="1">
      <c r="A410" s="6">
        <v>3</v>
      </c>
      <c r="B410" s="42"/>
      <c r="C410" s="59"/>
      <c r="D410" s="205"/>
      <c r="E410" s="183"/>
      <c r="F410" s="11"/>
      <c r="J410" s="25"/>
      <c r="K410" s="25"/>
      <c r="L410" s="25"/>
      <c r="M410" s="25"/>
      <c r="N410" s="25"/>
      <c r="O410" s="25"/>
      <c r="P410" s="25"/>
      <c r="Q410" s="25"/>
      <c r="R410" s="25"/>
      <c r="S410" s="25"/>
      <c r="T410" s="25"/>
      <c r="U410" s="25"/>
      <c r="V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c r="CQ410" s="25"/>
      <c r="CR410" s="25"/>
      <c r="CS410" s="25"/>
      <c r="CT410" s="25"/>
      <c r="CU410" s="25"/>
      <c r="CV410" s="25"/>
      <c r="CW410" s="25"/>
      <c r="CX410" s="25"/>
      <c r="CY410" s="25"/>
      <c r="CZ410" s="25"/>
      <c r="DA410" s="26"/>
    </row>
    <row r="411" spans="1:105" ht="23.25" customHeight="1" thickBot="1">
      <c r="A411" s="6">
        <v>4</v>
      </c>
      <c r="B411" s="42"/>
      <c r="C411" s="59"/>
      <c r="D411" s="205"/>
      <c r="E411" s="183"/>
      <c r="F411" s="11"/>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25"/>
      <c r="CU411" s="25"/>
      <c r="CV411" s="25"/>
      <c r="CW411" s="25"/>
      <c r="CX411" s="25"/>
      <c r="CY411" s="25"/>
      <c r="CZ411" s="25"/>
      <c r="DA411" s="26"/>
    </row>
    <row r="412" spans="1:105" ht="23.25" customHeight="1" thickBot="1">
      <c r="A412" s="6">
        <v>5</v>
      </c>
      <c r="B412" s="42"/>
      <c r="C412" s="59"/>
      <c r="D412" s="205"/>
      <c r="E412" s="183"/>
      <c r="F412" s="286"/>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25"/>
      <c r="CD412" s="25"/>
      <c r="CE412" s="25"/>
      <c r="CF412" s="25"/>
      <c r="CG412" s="25"/>
      <c r="CH412" s="25"/>
      <c r="CI412" s="25"/>
      <c r="CJ412" s="25"/>
      <c r="CK412" s="25"/>
      <c r="CL412" s="25"/>
      <c r="CM412" s="25"/>
      <c r="CN412" s="25"/>
      <c r="CO412" s="25"/>
      <c r="CP412" s="25"/>
      <c r="CQ412" s="25"/>
      <c r="CR412" s="25"/>
      <c r="CS412" s="25"/>
      <c r="CT412" s="25"/>
      <c r="CU412" s="25"/>
      <c r="CV412" s="25"/>
      <c r="CW412" s="25"/>
      <c r="CX412" s="25"/>
      <c r="CY412" s="25"/>
      <c r="CZ412" s="25"/>
      <c r="DA412" s="26"/>
    </row>
    <row r="413" spans="1:105" ht="23.25" customHeight="1" thickBot="1">
      <c r="A413" s="51"/>
      <c r="B413" s="52"/>
      <c r="C413" s="58"/>
      <c r="D413" s="199"/>
      <c r="E413" s="199"/>
      <c r="F413" s="286"/>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c r="CS413" s="25"/>
      <c r="CT413" s="25"/>
      <c r="CU413" s="25"/>
      <c r="CV413" s="25"/>
      <c r="CW413" s="25"/>
      <c r="CX413" s="25"/>
      <c r="CY413" s="25"/>
      <c r="CZ413" s="25"/>
      <c r="DA413" s="26"/>
    </row>
    <row r="414" spans="1:105" ht="23.25" customHeight="1" thickBot="1">
      <c r="A414" s="8" t="s">
        <v>703</v>
      </c>
      <c r="B414" s="271" t="s">
        <v>704</v>
      </c>
      <c r="C414" s="58"/>
      <c r="D414" s="199"/>
      <c r="E414" s="199"/>
      <c r="F414" s="11"/>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c r="CE414" s="25"/>
      <c r="CF414" s="25"/>
      <c r="CG414" s="25"/>
      <c r="CH414" s="25"/>
      <c r="CI414" s="25"/>
      <c r="CJ414" s="25"/>
      <c r="CK414" s="25"/>
      <c r="CL414" s="25"/>
      <c r="CM414" s="25"/>
      <c r="CN414" s="25"/>
      <c r="CO414" s="25"/>
      <c r="CP414" s="25"/>
      <c r="CQ414" s="25"/>
      <c r="CR414" s="25"/>
      <c r="CS414" s="25"/>
      <c r="CT414" s="25"/>
      <c r="CU414" s="25"/>
      <c r="CV414" s="25"/>
      <c r="CW414" s="25"/>
      <c r="CX414" s="25"/>
      <c r="CY414" s="25"/>
      <c r="CZ414" s="25"/>
      <c r="DA414" s="26"/>
    </row>
    <row r="415" spans="1:105" ht="23.25" customHeight="1" thickBot="1">
      <c r="A415" s="347" t="s">
        <v>705</v>
      </c>
      <c r="B415" s="347"/>
      <c r="C415" s="58"/>
      <c r="D415" s="199"/>
      <c r="E415" s="183"/>
      <c r="F415" s="11"/>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c r="CG415" s="25"/>
      <c r="CH415" s="25"/>
      <c r="CI415" s="25"/>
      <c r="CJ415" s="25"/>
      <c r="CK415" s="25"/>
      <c r="CL415" s="25"/>
      <c r="CM415" s="25"/>
      <c r="CN415" s="25"/>
      <c r="CO415" s="25"/>
      <c r="CP415" s="25"/>
      <c r="CQ415" s="25"/>
      <c r="CR415" s="25"/>
      <c r="CS415" s="25"/>
      <c r="CT415" s="25"/>
      <c r="CU415" s="25"/>
      <c r="CV415" s="25"/>
      <c r="CW415" s="25"/>
      <c r="CX415" s="25"/>
      <c r="CY415" s="25"/>
      <c r="CZ415" s="25"/>
      <c r="DA415" s="26"/>
    </row>
    <row r="416" spans="1:105" ht="23.25" customHeight="1" thickBot="1">
      <c r="A416" s="5" t="s">
        <v>699</v>
      </c>
      <c r="B416" s="271" t="s">
        <v>706</v>
      </c>
      <c r="C416" s="58"/>
      <c r="D416" s="199"/>
      <c r="E416" s="183"/>
      <c r="F416" s="11"/>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c r="CF416" s="25"/>
      <c r="CG416" s="25"/>
      <c r="CH416" s="25"/>
      <c r="CI416" s="25"/>
      <c r="CJ416" s="25"/>
      <c r="CK416" s="25"/>
      <c r="CL416" s="25"/>
      <c r="CM416" s="25"/>
      <c r="CN416" s="25"/>
      <c r="CO416" s="25"/>
      <c r="CP416" s="25"/>
      <c r="CQ416" s="25"/>
      <c r="CR416" s="25"/>
      <c r="CS416" s="25"/>
      <c r="CT416" s="25"/>
      <c r="CU416" s="25"/>
      <c r="CV416" s="25"/>
      <c r="CW416" s="25"/>
      <c r="CX416" s="25"/>
      <c r="CY416" s="25"/>
      <c r="CZ416" s="25"/>
      <c r="DA416" s="26"/>
    </row>
    <row r="417" spans="1:105" ht="23.25" customHeight="1" thickBot="1">
      <c r="A417" s="6">
        <v>1</v>
      </c>
      <c r="B417" s="61" t="s">
        <v>707</v>
      </c>
      <c r="C417" s="58"/>
      <c r="D417" s="199"/>
      <c r="E417" s="183"/>
      <c r="F417" s="11"/>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25"/>
      <c r="CD417" s="25"/>
      <c r="CE417" s="25"/>
      <c r="CF417" s="25"/>
      <c r="CG417" s="25"/>
      <c r="CH417" s="25"/>
      <c r="CI417" s="25"/>
      <c r="CJ417" s="25"/>
      <c r="CK417" s="25"/>
      <c r="CL417" s="25"/>
      <c r="CM417" s="25"/>
      <c r="CN417" s="25"/>
      <c r="CO417" s="25"/>
      <c r="CP417" s="25"/>
      <c r="CQ417" s="25"/>
      <c r="CR417" s="25"/>
      <c r="CS417" s="25"/>
      <c r="CT417" s="25"/>
      <c r="CU417" s="25"/>
      <c r="CV417" s="25"/>
      <c r="CW417" s="25"/>
      <c r="CX417" s="25"/>
      <c r="CY417" s="25"/>
      <c r="CZ417" s="25"/>
      <c r="DA417" s="26"/>
    </row>
    <row r="418" spans="1:105" ht="23.25" customHeight="1" thickBot="1">
      <c r="A418" s="6">
        <v>2</v>
      </c>
      <c r="B418" s="62" t="s">
        <v>708</v>
      </c>
      <c r="C418" s="58"/>
      <c r="D418" s="199"/>
      <c r="E418" s="183"/>
      <c r="F418" s="11"/>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c r="CE418" s="25"/>
      <c r="CF418" s="25"/>
      <c r="CG418" s="25"/>
      <c r="CH418" s="25"/>
      <c r="CI418" s="25"/>
      <c r="CJ418" s="25"/>
      <c r="CK418" s="25"/>
      <c r="CL418" s="25"/>
      <c r="CM418" s="25"/>
      <c r="CN418" s="25"/>
      <c r="CO418" s="25"/>
      <c r="CP418" s="25"/>
      <c r="CQ418" s="25"/>
      <c r="CR418" s="25"/>
      <c r="CS418" s="25"/>
      <c r="CT418" s="25"/>
      <c r="CU418" s="25"/>
      <c r="CV418" s="25"/>
      <c r="CW418" s="25"/>
      <c r="CX418" s="25"/>
      <c r="CY418" s="25"/>
      <c r="CZ418" s="25"/>
      <c r="DA418" s="26"/>
    </row>
    <row r="419" spans="1:105" ht="23.25" customHeight="1" thickBot="1">
      <c r="A419" s="6">
        <v>3</v>
      </c>
      <c r="B419" s="62" t="s">
        <v>709</v>
      </c>
      <c r="C419" s="58"/>
      <c r="D419" s="199"/>
      <c r="E419" s="183"/>
      <c r="F419" s="11"/>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c r="CC419" s="25"/>
      <c r="CD419" s="25"/>
      <c r="CE419" s="25"/>
      <c r="CF419" s="25"/>
      <c r="CG419" s="25"/>
      <c r="CH419" s="25"/>
      <c r="CI419" s="25"/>
      <c r="CJ419" s="25"/>
      <c r="CK419" s="25"/>
      <c r="CL419" s="25"/>
      <c r="CM419" s="25"/>
      <c r="CN419" s="25"/>
      <c r="CO419" s="25"/>
      <c r="CP419" s="25"/>
      <c r="CQ419" s="25"/>
      <c r="CR419" s="25"/>
      <c r="CS419" s="25"/>
      <c r="CT419" s="25"/>
      <c r="CU419" s="25"/>
      <c r="CV419" s="25"/>
      <c r="CW419" s="25"/>
      <c r="CX419" s="25"/>
      <c r="CY419" s="25"/>
      <c r="CZ419" s="25"/>
      <c r="DA419" s="26"/>
    </row>
    <row r="420" spans="1:105" ht="23.25" customHeight="1" thickBot="1">
      <c r="A420" s="6">
        <v>4</v>
      </c>
      <c r="B420" s="62" t="s">
        <v>710</v>
      </c>
      <c r="C420" s="58"/>
      <c r="D420" s="199"/>
      <c r="E420" s="183"/>
      <c r="F420" s="11"/>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c r="CG420" s="25"/>
      <c r="CH420" s="25"/>
      <c r="CI420" s="25"/>
      <c r="CJ420" s="25"/>
      <c r="CK420" s="25"/>
      <c r="CL420" s="25"/>
      <c r="CM420" s="25"/>
      <c r="CN420" s="25"/>
      <c r="CO420" s="25"/>
      <c r="CP420" s="25"/>
      <c r="CQ420" s="25"/>
      <c r="CR420" s="25"/>
      <c r="CS420" s="25"/>
      <c r="CT420" s="25"/>
      <c r="CU420" s="25"/>
      <c r="CV420" s="25"/>
      <c r="CW420" s="25"/>
      <c r="CX420" s="25"/>
      <c r="CY420" s="25"/>
      <c r="CZ420" s="25"/>
      <c r="DA420" s="26"/>
    </row>
    <row r="421" spans="1:105" ht="23.25" customHeight="1" thickBot="1">
      <c r="A421" s="6">
        <v>5</v>
      </c>
      <c r="B421" s="62" t="s">
        <v>711</v>
      </c>
      <c r="C421" s="58"/>
      <c r="D421" s="199"/>
      <c r="E421" s="183"/>
      <c r="F421" s="11"/>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c r="CG421" s="25"/>
      <c r="CH421" s="25"/>
      <c r="CI421" s="25"/>
      <c r="CJ421" s="25"/>
      <c r="CK421" s="25"/>
      <c r="CL421" s="25"/>
      <c r="CM421" s="25"/>
      <c r="CN421" s="25"/>
      <c r="CO421" s="25"/>
      <c r="CP421" s="25"/>
      <c r="CQ421" s="25"/>
      <c r="CR421" s="25"/>
      <c r="CS421" s="25"/>
      <c r="CT421" s="25"/>
      <c r="CU421" s="25"/>
      <c r="CV421" s="25"/>
      <c r="CW421" s="25"/>
      <c r="CX421" s="25"/>
      <c r="CY421" s="25"/>
      <c r="CZ421" s="25"/>
      <c r="DA421" s="26"/>
    </row>
    <row r="422" spans="1:105" ht="23.25" customHeight="1" thickBot="1">
      <c r="A422" s="53"/>
      <c r="B422" s="54"/>
      <c r="C422" s="44"/>
      <c r="D422" s="199"/>
      <c r="E422" s="183"/>
      <c r="F422" s="11"/>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c r="CG422" s="25"/>
      <c r="CH422" s="25"/>
      <c r="CI422" s="25"/>
      <c r="CJ422" s="25"/>
      <c r="CK422" s="25"/>
      <c r="CL422" s="25"/>
      <c r="CM422" s="25"/>
      <c r="CN422" s="25"/>
      <c r="CO422" s="25"/>
      <c r="CP422" s="25"/>
      <c r="CQ422" s="25"/>
      <c r="CR422" s="25"/>
      <c r="CS422" s="25"/>
      <c r="CT422" s="25"/>
      <c r="CU422" s="25"/>
      <c r="CV422" s="25"/>
      <c r="CW422" s="25"/>
      <c r="CX422" s="25"/>
      <c r="CY422" s="25"/>
      <c r="CZ422" s="25"/>
      <c r="DA422" s="26"/>
    </row>
    <row r="423" spans="1:105" ht="23.25" customHeight="1" thickBot="1">
      <c r="A423" s="8" t="s">
        <v>712</v>
      </c>
      <c r="B423" s="313" t="s">
        <v>713</v>
      </c>
      <c r="C423" s="314"/>
      <c r="D423" s="315"/>
      <c r="E423" s="307"/>
      <c r="F423" s="11"/>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c r="CE423" s="25"/>
      <c r="CF423" s="25"/>
      <c r="CG423" s="25"/>
      <c r="CH423" s="25"/>
      <c r="CI423" s="25"/>
      <c r="CJ423" s="25"/>
      <c r="CK423" s="25"/>
      <c r="CL423" s="25"/>
      <c r="CM423" s="25"/>
      <c r="CN423" s="25"/>
      <c r="CO423" s="25"/>
      <c r="CP423" s="25"/>
      <c r="CQ423" s="25"/>
      <c r="CR423" s="25"/>
      <c r="CS423" s="25"/>
      <c r="CT423" s="25"/>
      <c r="CU423" s="25"/>
      <c r="CV423" s="25"/>
      <c r="CW423" s="25"/>
      <c r="CX423" s="25"/>
      <c r="CY423" s="25"/>
      <c r="CZ423" s="25"/>
      <c r="DA423" s="26"/>
    </row>
    <row r="424" spans="1:105" ht="23.25" customHeight="1" thickBot="1">
      <c r="A424" s="313" t="s">
        <v>714</v>
      </c>
      <c r="B424" s="314"/>
      <c r="C424" s="314"/>
      <c r="D424" s="315"/>
      <c r="E424" s="307"/>
      <c r="F424" s="11"/>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c r="CE424" s="25"/>
      <c r="CF424" s="25"/>
      <c r="CG424" s="25"/>
      <c r="CH424" s="25"/>
      <c r="CI424" s="25"/>
      <c r="CJ424" s="25"/>
      <c r="CK424" s="25"/>
      <c r="CL424" s="25"/>
      <c r="CM424" s="25"/>
      <c r="CN424" s="25"/>
      <c r="CO424" s="25"/>
      <c r="CP424" s="25"/>
      <c r="CQ424" s="25"/>
      <c r="CR424" s="25"/>
      <c r="CS424" s="25"/>
      <c r="CT424" s="25"/>
      <c r="CU424" s="25"/>
      <c r="CV424" s="25"/>
      <c r="CW424" s="25"/>
      <c r="CX424" s="25"/>
      <c r="CY424" s="25"/>
      <c r="CZ424" s="25"/>
      <c r="DA424" s="26"/>
    </row>
    <row r="425" spans="1:105" ht="23.25" customHeight="1" thickBot="1">
      <c r="A425" s="271" t="s">
        <v>715</v>
      </c>
      <c r="B425" s="4" t="s">
        <v>716</v>
      </c>
      <c r="C425" s="4" t="s">
        <v>716</v>
      </c>
      <c r="D425" s="305" t="s">
        <v>717</v>
      </c>
      <c r="E425" s="308"/>
      <c r="F425" s="11"/>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c r="CF425" s="25"/>
      <c r="CG425" s="25"/>
      <c r="CH425" s="25"/>
      <c r="CI425" s="25"/>
      <c r="CJ425" s="25"/>
      <c r="CK425" s="25"/>
      <c r="CL425" s="25"/>
      <c r="CM425" s="25"/>
      <c r="CN425" s="25"/>
      <c r="CO425" s="25"/>
      <c r="CP425" s="25"/>
      <c r="CQ425" s="25"/>
      <c r="CR425" s="25"/>
      <c r="CS425" s="25"/>
      <c r="CT425" s="25"/>
      <c r="CU425" s="25"/>
      <c r="CV425" s="25"/>
      <c r="CW425" s="25"/>
      <c r="CX425" s="25"/>
      <c r="CY425" s="25"/>
      <c r="CZ425" s="25"/>
      <c r="DA425" s="26"/>
    </row>
    <row r="426" spans="1:105" ht="23.25" customHeight="1" thickBot="1">
      <c r="A426" s="4" t="s">
        <v>718</v>
      </c>
      <c r="B426" s="280"/>
      <c r="C426" s="280"/>
      <c r="D426" s="290"/>
      <c r="E426" s="309"/>
      <c r="F426" s="11"/>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c r="CF426" s="25"/>
      <c r="CG426" s="25"/>
      <c r="CH426" s="25"/>
      <c r="CI426" s="25"/>
      <c r="CJ426" s="25"/>
      <c r="CK426" s="25"/>
      <c r="CL426" s="25"/>
      <c r="CM426" s="25"/>
      <c r="CN426" s="25"/>
      <c r="CO426" s="25"/>
      <c r="CP426" s="25"/>
      <c r="CQ426" s="25"/>
      <c r="CR426" s="25"/>
      <c r="CS426" s="25"/>
      <c r="CT426" s="25"/>
      <c r="CU426" s="25"/>
      <c r="CV426" s="25"/>
      <c r="CW426" s="25"/>
      <c r="CX426" s="25"/>
      <c r="CY426" s="25"/>
      <c r="CZ426" s="25"/>
      <c r="DA426" s="26"/>
    </row>
    <row r="427" spans="1:105" ht="23.25" customHeight="1" thickBot="1">
      <c r="A427" s="8" t="s">
        <v>719</v>
      </c>
      <c r="B427" s="281"/>
      <c r="C427" s="59"/>
      <c r="D427" s="291"/>
      <c r="E427" s="310"/>
      <c r="F427" s="11"/>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c r="CG427" s="25"/>
      <c r="CH427" s="25"/>
      <c r="CI427" s="25"/>
      <c r="CJ427" s="25"/>
      <c r="CK427" s="25"/>
      <c r="CL427" s="25"/>
      <c r="CM427" s="25"/>
      <c r="CN427" s="25"/>
      <c r="CO427" s="25"/>
      <c r="CP427" s="25"/>
      <c r="CQ427" s="25"/>
      <c r="CR427" s="25"/>
      <c r="CS427" s="25"/>
      <c r="CT427" s="25"/>
      <c r="CU427" s="25"/>
      <c r="CV427" s="25"/>
      <c r="CW427" s="25"/>
      <c r="CX427" s="25"/>
      <c r="CY427" s="25"/>
      <c r="CZ427" s="25"/>
      <c r="DA427" s="26"/>
    </row>
    <row r="428" spans="1:105" ht="23.25" customHeight="1" thickBot="1">
      <c r="A428" s="284" t="s">
        <v>720</v>
      </c>
      <c r="B428" s="277"/>
      <c r="C428" s="59"/>
      <c r="D428" s="291"/>
      <c r="E428" s="310"/>
      <c r="F428" s="27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c r="CQ428" s="25"/>
      <c r="CR428" s="25"/>
      <c r="CS428" s="25"/>
      <c r="CT428" s="25"/>
      <c r="CU428" s="25"/>
      <c r="CV428" s="25"/>
      <c r="CW428" s="25"/>
      <c r="CX428" s="25"/>
      <c r="CY428" s="25"/>
      <c r="CZ428" s="25"/>
      <c r="DA428" s="26"/>
    </row>
    <row r="429" spans="1:105" ht="23.25" customHeight="1" thickBot="1">
      <c r="A429" s="284" t="s">
        <v>721</v>
      </c>
      <c r="B429" s="277"/>
      <c r="C429" s="278"/>
      <c r="D429" s="291"/>
      <c r="E429" s="310"/>
      <c r="F429" s="11"/>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c r="CF429" s="25"/>
      <c r="CG429" s="25"/>
      <c r="CH429" s="25"/>
      <c r="CI429" s="25"/>
      <c r="CJ429" s="25"/>
      <c r="CK429" s="25"/>
      <c r="CL429" s="25"/>
      <c r="CM429" s="25"/>
      <c r="CN429" s="25"/>
      <c r="CO429" s="25"/>
      <c r="CP429" s="25"/>
      <c r="CQ429" s="25"/>
      <c r="CR429" s="25"/>
      <c r="CS429" s="25"/>
      <c r="CT429" s="25"/>
      <c r="CU429" s="25"/>
      <c r="CV429" s="25"/>
      <c r="CW429" s="25"/>
      <c r="CX429" s="25"/>
      <c r="CY429" s="25"/>
      <c r="CZ429" s="25"/>
      <c r="DA429" s="26"/>
    </row>
    <row r="430" spans="1:105" ht="23.25" customHeight="1" thickBot="1">
      <c r="A430" s="284" t="s">
        <v>722</v>
      </c>
      <c r="B430" s="277"/>
      <c r="C430" s="279"/>
      <c r="D430" s="306"/>
      <c r="E430" s="311"/>
      <c r="F430" s="11"/>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c r="CF430" s="25"/>
      <c r="CG430" s="25"/>
      <c r="CH430" s="25"/>
      <c r="CI430" s="25"/>
      <c r="CJ430" s="25"/>
      <c r="CK430" s="25"/>
      <c r="CL430" s="25"/>
      <c r="CM430" s="25"/>
      <c r="CN430" s="25"/>
      <c r="CO430" s="25"/>
      <c r="CP430" s="25"/>
      <c r="CQ430" s="25"/>
      <c r="CR430" s="25"/>
      <c r="CS430" s="25"/>
      <c r="CT430" s="25"/>
      <c r="CU430" s="25"/>
      <c r="CV430" s="25"/>
      <c r="CW430" s="25"/>
      <c r="CX430" s="25"/>
      <c r="CY430" s="25"/>
      <c r="CZ430" s="25"/>
      <c r="DA430" s="26"/>
    </row>
    <row r="431" spans="1:105" ht="23.25" customHeight="1" thickBot="1">
      <c r="A431" s="284" t="s">
        <v>723</v>
      </c>
      <c r="B431" s="277"/>
      <c r="C431" s="59"/>
      <c r="D431" s="291"/>
      <c r="E431" s="310"/>
      <c r="F431" s="11"/>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c r="CE431" s="25"/>
      <c r="CF431" s="25"/>
      <c r="CG431" s="25"/>
      <c r="CH431" s="25"/>
      <c r="CI431" s="25"/>
      <c r="CJ431" s="25"/>
      <c r="CK431" s="25"/>
      <c r="CL431" s="25"/>
      <c r="CM431" s="25"/>
      <c r="CN431" s="25"/>
      <c r="CO431" s="25"/>
      <c r="CP431" s="25"/>
      <c r="CQ431" s="25"/>
      <c r="CR431" s="25"/>
      <c r="CS431" s="25"/>
      <c r="CT431" s="25"/>
      <c r="CU431" s="25"/>
      <c r="CV431" s="25"/>
      <c r="CW431" s="25"/>
      <c r="CX431" s="25"/>
      <c r="CY431" s="25"/>
      <c r="CZ431" s="25"/>
      <c r="DA431" s="26"/>
    </row>
    <row r="432" spans="1:105" ht="31.5" customHeight="1" thickBot="1">
      <c r="A432" s="284" t="s">
        <v>724</v>
      </c>
      <c r="B432" s="277"/>
      <c r="C432" s="59"/>
      <c r="D432" s="291"/>
      <c r="E432" s="310"/>
      <c r="F432" s="11"/>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c r="CE432" s="25"/>
      <c r="CF432" s="25"/>
      <c r="CG432" s="25"/>
      <c r="CH432" s="25"/>
      <c r="CI432" s="25"/>
      <c r="CJ432" s="25"/>
      <c r="CK432" s="25"/>
      <c r="CL432" s="25"/>
      <c r="CM432" s="25"/>
      <c r="CN432" s="25"/>
      <c r="CO432" s="25"/>
      <c r="CP432" s="25"/>
      <c r="CQ432" s="25"/>
      <c r="CR432" s="25"/>
      <c r="CS432" s="25"/>
      <c r="CT432" s="25"/>
      <c r="CU432" s="25"/>
      <c r="CV432" s="25"/>
      <c r="CW432" s="25"/>
      <c r="CX432" s="25"/>
      <c r="CY432" s="25"/>
      <c r="CZ432" s="25"/>
      <c r="DA432" s="26"/>
    </row>
    <row r="433" spans="1:16384" ht="23.25" customHeight="1" thickBot="1">
      <c r="A433" s="283" t="s">
        <v>725</v>
      </c>
      <c r="B433" s="277"/>
      <c r="C433" s="59"/>
      <c r="D433" s="291"/>
      <c r="E433" s="310"/>
      <c r="F433" s="11"/>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c r="CE433" s="25"/>
      <c r="CF433" s="25"/>
      <c r="CG433" s="25"/>
      <c r="CH433" s="25"/>
      <c r="CI433" s="25"/>
      <c r="CJ433" s="25"/>
      <c r="CK433" s="25"/>
      <c r="CL433" s="25"/>
      <c r="CM433" s="25"/>
      <c r="CN433" s="25"/>
      <c r="CO433" s="25"/>
      <c r="CP433" s="25"/>
      <c r="CQ433" s="25"/>
      <c r="CR433" s="25"/>
      <c r="CS433" s="25"/>
      <c r="CT433" s="25"/>
      <c r="CU433" s="25"/>
      <c r="CV433" s="25"/>
      <c r="CW433" s="25"/>
      <c r="CX433" s="25"/>
      <c r="CY433" s="25"/>
      <c r="CZ433" s="25"/>
      <c r="DA433" s="26"/>
    </row>
    <row r="434" spans="1:16384" ht="23.25" customHeight="1" thickBot="1">
      <c r="A434" s="241"/>
      <c r="B434" s="241"/>
      <c r="C434" s="282"/>
      <c r="D434" s="282"/>
      <c r="E434" s="297"/>
      <c r="F434" s="11"/>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c r="CF434" s="25"/>
      <c r="CG434" s="25"/>
      <c r="CH434" s="25"/>
      <c r="CI434" s="25"/>
      <c r="CJ434" s="25"/>
      <c r="CK434" s="25"/>
      <c r="CL434" s="25"/>
      <c r="CM434" s="25"/>
      <c r="CN434" s="25"/>
      <c r="CO434" s="25"/>
      <c r="CP434" s="25"/>
      <c r="CQ434" s="25"/>
      <c r="CR434" s="25"/>
      <c r="CS434" s="25"/>
      <c r="CT434" s="25"/>
      <c r="CU434" s="25"/>
      <c r="CV434" s="25"/>
      <c r="CW434" s="25"/>
      <c r="CX434" s="25"/>
      <c r="CY434" s="25"/>
      <c r="CZ434" s="25"/>
      <c r="DA434" s="26"/>
    </row>
    <row r="435" spans="1:16384" ht="35.25" customHeight="1" thickBot="1">
      <c r="A435" s="18" t="s">
        <v>712</v>
      </c>
      <c r="B435" s="15" t="s">
        <v>726</v>
      </c>
      <c r="C435" s="5" t="s">
        <v>28</v>
      </c>
      <c r="D435" s="282"/>
      <c r="E435" s="282"/>
      <c r="F435" s="11"/>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c r="CG435" s="25"/>
      <c r="CH435" s="25"/>
      <c r="CI435" s="25"/>
      <c r="CJ435" s="25"/>
      <c r="CK435" s="25"/>
      <c r="CL435" s="25"/>
      <c r="CM435" s="25"/>
      <c r="CN435" s="25"/>
      <c r="CO435" s="25"/>
      <c r="CP435" s="25"/>
      <c r="CQ435" s="25"/>
      <c r="CR435" s="25"/>
      <c r="CS435" s="25"/>
      <c r="CT435" s="25"/>
      <c r="CU435" s="25"/>
      <c r="CV435" s="25"/>
      <c r="CW435" s="25"/>
      <c r="CX435" s="25"/>
      <c r="CY435" s="25"/>
      <c r="CZ435" s="25"/>
      <c r="DA435" s="26"/>
    </row>
    <row r="436" spans="1:16384" ht="23.25" customHeight="1" thickBot="1">
      <c r="A436" s="19" t="s">
        <v>727</v>
      </c>
      <c r="B436" s="43" t="s">
        <v>728</v>
      </c>
      <c r="C436" s="261"/>
      <c r="D436" s="282"/>
      <c r="E436" s="282"/>
      <c r="F436" s="11"/>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c r="CF436" s="25"/>
      <c r="CG436" s="25"/>
      <c r="CH436" s="25"/>
      <c r="CI436" s="25"/>
      <c r="CJ436" s="25"/>
      <c r="CK436" s="25"/>
      <c r="CL436" s="25"/>
      <c r="CM436" s="25"/>
      <c r="CN436" s="25"/>
      <c r="CO436" s="25"/>
      <c r="CP436" s="25"/>
      <c r="CQ436" s="25"/>
      <c r="CR436" s="25"/>
      <c r="CS436" s="25"/>
      <c r="CT436" s="25"/>
      <c r="CU436" s="25"/>
      <c r="CV436" s="25"/>
      <c r="CW436" s="25"/>
      <c r="CX436" s="25"/>
      <c r="CY436" s="25"/>
      <c r="CZ436" s="25"/>
      <c r="DA436" s="26"/>
    </row>
    <row r="437" spans="1:16384" ht="23.25" customHeight="1" thickBot="1">
      <c r="A437" s="241"/>
      <c r="B437" s="241"/>
      <c r="C437" s="282"/>
      <c r="D437" s="282"/>
      <c r="E437" s="282"/>
      <c r="F437" s="11"/>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c r="CC437" s="25"/>
      <c r="CD437" s="25"/>
      <c r="CE437" s="25"/>
      <c r="CF437" s="25"/>
      <c r="CG437" s="25"/>
      <c r="CH437" s="25"/>
      <c r="CI437" s="25"/>
      <c r="CJ437" s="25"/>
      <c r="CK437" s="25"/>
      <c r="CL437" s="25"/>
      <c r="CM437" s="25"/>
      <c r="CN437" s="25"/>
      <c r="CO437" s="25"/>
      <c r="CP437" s="25"/>
      <c r="CQ437" s="25"/>
      <c r="CR437" s="25"/>
      <c r="CS437" s="25"/>
      <c r="CT437" s="25"/>
      <c r="CU437" s="25"/>
      <c r="CV437" s="25"/>
      <c r="CW437" s="25"/>
      <c r="CX437" s="25"/>
      <c r="CY437" s="25"/>
      <c r="CZ437" s="25"/>
      <c r="DA437" s="26"/>
    </row>
    <row r="438" spans="1:16384" ht="23.25" customHeight="1" thickBot="1">
      <c r="A438" s="8" t="s">
        <v>712</v>
      </c>
      <c r="B438" s="352" t="s">
        <v>713</v>
      </c>
      <c r="C438" s="353"/>
      <c r="D438" s="354"/>
      <c r="E438" s="295"/>
      <c r="F438" s="11"/>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c r="CF438" s="25"/>
      <c r="CG438" s="25"/>
      <c r="CH438" s="25"/>
      <c r="CI438" s="25"/>
      <c r="CJ438" s="25"/>
      <c r="CK438" s="25"/>
      <c r="CL438" s="25"/>
      <c r="CM438" s="25"/>
      <c r="CN438" s="25"/>
      <c r="CO438" s="25"/>
      <c r="CP438" s="25"/>
      <c r="CQ438" s="25"/>
      <c r="CR438" s="25"/>
      <c r="CS438" s="25"/>
      <c r="CT438" s="25"/>
      <c r="CU438" s="25"/>
      <c r="CV438" s="25"/>
      <c r="CW438" s="25"/>
      <c r="CX438" s="25"/>
      <c r="CY438" s="25"/>
      <c r="CZ438" s="25"/>
      <c r="DA438" s="26"/>
    </row>
    <row r="439" spans="1:16384" ht="39" customHeight="1" thickBot="1">
      <c r="A439" s="352" t="s">
        <v>729</v>
      </c>
      <c r="B439" s="353"/>
      <c r="C439" s="353"/>
      <c r="D439" s="354"/>
      <c r="E439" s="295"/>
      <c r="F439" s="11"/>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c r="CE439" s="25"/>
      <c r="CF439" s="25"/>
      <c r="CG439" s="25"/>
      <c r="CH439" s="25"/>
      <c r="CI439" s="25"/>
      <c r="CJ439" s="25"/>
      <c r="CK439" s="25"/>
      <c r="CL439" s="25"/>
      <c r="CM439" s="25"/>
      <c r="CN439" s="25"/>
      <c r="CO439" s="25"/>
      <c r="CP439" s="25"/>
      <c r="CQ439" s="25"/>
      <c r="CR439" s="25"/>
      <c r="CS439" s="25"/>
      <c r="CT439" s="25"/>
      <c r="CU439" s="25"/>
      <c r="CV439" s="25"/>
      <c r="CW439" s="25"/>
      <c r="CX439" s="25"/>
      <c r="CY439" s="25"/>
      <c r="CZ439" s="25"/>
      <c r="DA439" s="26"/>
    </row>
    <row r="440" spans="1:16384" ht="39" customHeight="1" thickBot="1">
      <c r="A440" s="271" t="s">
        <v>718</v>
      </c>
      <c r="B440" s="4" t="s">
        <v>730</v>
      </c>
      <c r="C440" s="4" t="s">
        <v>731</v>
      </c>
      <c r="D440" s="289" t="s">
        <v>732</v>
      </c>
      <c r="E440" s="293"/>
      <c r="F440" s="11"/>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c r="CE440" s="25"/>
      <c r="CF440" s="25"/>
      <c r="CG440" s="25"/>
      <c r="CH440" s="25"/>
      <c r="CI440" s="25"/>
      <c r="CJ440" s="25"/>
      <c r="CK440" s="25"/>
      <c r="CL440" s="25"/>
      <c r="CM440" s="25"/>
      <c r="CN440" s="25"/>
      <c r="CO440" s="25"/>
      <c r="CP440" s="25"/>
      <c r="CQ440" s="25"/>
      <c r="CR440" s="25"/>
      <c r="CS440" s="25"/>
      <c r="CT440" s="25"/>
      <c r="CU440" s="25"/>
      <c r="CV440" s="25"/>
      <c r="CW440" s="25"/>
      <c r="CX440" s="25"/>
      <c r="CY440" s="25"/>
      <c r="CZ440" s="25"/>
      <c r="DA440" s="26"/>
    </row>
    <row r="441" spans="1:16384" ht="24" customHeight="1">
      <c r="A441" s="287"/>
      <c r="B441" s="280"/>
      <c r="C441" s="280"/>
      <c r="D441" s="290"/>
      <c r="E441" s="202"/>
      <c r="F441" s="11"/>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c r="CF441" s="25"/>
      <c r="CG441" s="25"/>
      <c r="CH441" s="25"/>
      <c r="CI441" s="25"/>
      <c r="CJ441" s="25"/>
      <c r="CK441" s="25"/>
      <c r="CL441" s="25"/>
      <c r="CM441" s="25"/>
      <c r="CN441" s="25"/>
      <c r="CO441" s="25"/>
      <c r="CP441" s="25"/>
      <c r="CQ441" s="25"/>
      <c r="CR441" s="25"/>
      <c r="CS441" s="25"/>
      <c r="CT441" s="25"/>
      <c r="CU441" s="25"/>
      <c r="CV441" s="25"/>
      <c r="CW441" s="25"/>
      <c r="CX441" s="25"/>
      <c r="CY441" s="25"/>
      <c r="CZ441" s="25"/>
      <c r="DA441" s="26"/>
      <c r="DB441" s="23"/>
      <c r="DC441" s="23"/>
      <c r="DD441" s="23"/>
      <c r="DE441" s="23"/>
      <c r="DF441" s="23"/>
      <c r="DG441" s="23"/>
      <c r="DH441" s="23"/>
      <c r="DI441" s="23"/>
      <c r="DJ441" s="23"/>
      <c r="DK441" s="23"/>
      <c r="DL441" s="23"/>
      <c r="DM441" s="23"/>
      <c r="DN441" s="23"/>
      <c r="DO441" s="23"/>
      <c r="DP441" s="23"/>
      <c r="DQ441" s="23"/>
      <c r="DR441" s="23"/>
      <c r="DS441" s="23"/>
      <c r="DT441" s="23"/>
      <c r="DU441" s="23"/>
      <c r="DV441" s="23"/>
      <c r="DW441" s="23"/>
      <c r="DX441" s="23"/>
      <c r="DY441" s="23"/>
      <c r="DZ441" s="23"/>
      <c r="EA441" s="23"/>
      <c r="EB441" s="23"/>
      <c r="EC441" s="23"/>
      <c r="ED441" s="23"/>
      <c r="EE441" s="23"/>
      <c r="EF441" s="23"/>
      <c r="EG441" s="23"/>
      <c r="EH441" s="23"/>
      <c r="EI441" s="23"/>
      <c r="EJ441" s="23"/>
      <c r="EK441" s="23"/>
      <c r="EL441" s="23"/>
      <c r="EM441" s="23"/>
      <c r="EN441" s="23"/>
      <c r="EO441" s="23"/>
      <c r="EP441" s="23"/>
      <c r="EQ441" s="23"/>
      <c r="ER441" s="23"/>
      <c r="ES441" s="23"/>
      <c r="ET441" s="23"/>
      <c r="EU441" s="23"/>
      <c r="EV441" s="23"/>
      <c r="EW441" s="23"/>
      <c r="EX441" s="23"/>
      <c r="EY441" s="23"/>
      <c r="EZ441" s="23"/>
      <c r="FA441" s="23"/>
      <c r="FB441" s="23"/>
      <c r="FC441" s="23"/>
      <c r="FD441" s="23"/>
      <c r="FE441" s="23"/>
      <c r="FF441" s="23"/>
      <c r="FG441" s="23"/>
      <c r="FH441" s="23"/>
      <c r="FI441" s="23"/>
      <c r="FJ441" s="23"/>
      <c r="FK441" s="23"/>
      <c r="FL441" s="23"/>
      <c r="FM441" s="23"/>
      <c r="FN441" s="23"/>
      <c r="FO441" s="23"/>
      <c r="FP441" s="23"/>
      <c r="FQ441" s="23"/>
      <c r="FR441" s="23"/>
      <c r="FS441" s="23"/>
      <c r="FT441" s="23"/>
      <c r="FU441" s="23"/>
      <c r="FV441" s="23"/>
      <c r="FW441" s="23"/>
      <c r="FX441" s="23"/>
      <c r="FY441" s="23"/>
      <c r="FZ441" s="23"/>
      <c r="GA441" s="23"/>
      <c r="GB441" s="23"/>
      <c r="GC441" s="23"/>
      <c r="GD441" s="23"/>
      <c r="GE441" s="23"/>
      <c r="GF441" s="23"/>
      <c r="GG441" s="23"/>
      <c r="GH441" s="23"/>
      <c r="GI441" s="23"/>
      <c r="GJ441" s="23"/>
      <c r="GK441" s="23"/>
      <c r="GL441" s="23"/>
      <c r="GM441" s="23"/>
      <c r="GN441" s="23"/>
      <c r="GO441" s="23"/>
      <c r="GP441" s="23"/>
      <c r="GQ441" s="23"/>
      <c r="GR441" s="23"/>
      <c r="GS441" s="23"/>
      <c r="GT441" s="23"/>
      <c r="GU441" s="23"/>
      <c r="GV441" s="23"/>
      <c r="GW441" s="23"/>
      <c r="GX441" s="23"/>
      <c r="GY441" s="23"/>
      <c r="GZ441" s="23"/>
      <c r="HA441" s="23"/>
      <c r="HB441" s="23"/>
      <c r="HC441" s="23"/>
      <c r="HD441" s="23"/>
      <c r="HE441" s="23"/>
      <c r="HF441" s="23"/>
      <c r="HG441" s="23"/>
      <c r="HH441" s="23"/>
      <c r="HI441" s="23"/>
      <c r="HJ441" s="23"/>
      <c r="HK441" s="23"/>
      <c r="HL441" s="23"/>
      <c r="HM441" s="23"/>
      <c r="HN441" s="23"/>
      <c r="HO441" s="23"/>
      <c r="HP441" s="23"/>
      <c r="HQ441" s="23"/>
      <c r="HR441" s="23"/>
      <c r="HS441" s="23"/>
      <c r="HT441" s="23"/>
      <c r="HU441" s="23"/>
      <c r="HV441" s="23"/>
      <c r="HW441" s="23"/>
      <c r="HX441" s="23"/>
      <c r="HY441" s="23"/>
      <c r="HZ441" s="23"/>
      <c r="IA441" s="23"/>
      <c r="IB441" s="23"/>
      <c r="IC441" s="23"/>
      <c r="ID441" s="23"/>
      <c r="IE441" s="23"/>
      <c r="IF441" s="23"/>
      <c r="IG441" s="23"/>
      <c r="IH441" s="23"/>
      <c r="II441" s="23"/>
      <c r="IJ441" s="23"/>
      <c r="IK441" s="23"/>
      <c r="IL441" s="23"/>
      <c r="IM441" s="23"/>
      <c r="IN441" s="23"/>
      <c r="IO441" s="23"/>
      <c r="IP441" s="23"/>
      <c r="IQ441" s="23"/>
      <c r="IR441" s="23"/>
      <c r="IS441" s="23"/>
      <c r="IT441" s="23"/>
      <c r="IU441" s="23"/>
      <c r="IV441" s="23"/>
      <c r="IW441" s="23"/>
      <c r="IX441" s="23"/>
      <c r="IY441" s="23"/>
      <c r="IZ441" s="23"/>
      <c r="JA441" s="23"/>
      <c r="JB441" s="23"/>
      <c r="JC441" s="23"/>
      <c r="JD441" s="23"/>
      <c r="JE441" s="23"/>
      <c r="JF441" s="23"/>
      <c r="JG441" s="23"/>
      <c r="JH441" s="23"/>
      <c r="JI441" s="23"/>
      <c r="JJ441" s="23"/>
      <c r="JK441" s="23"/>
      <c r="JL441" s="23"/>
      <c r="JM441" s="23"/>
      <c r="JN441" s="23"/>
      <c r="JO441" s="23"/>
      <c r="JP441" s="23"/>
      <c r="JQ441" s="23"/>
      <c r="JR441" s="23"/>
      <c r="JS441" s="23"/>
      <c r="JT441" s="23"/>
      <c r="JU441" s="23"/>
      <c r="JV441" s="23"/>
      <c r="JW441" s="23"/>
      <c r="JX441" s="23"/>
      <c r="JY441" s="23"/>
      <c r="JZ441" s="23"/>
      <c r="KA441" s="23"/>
      <c r="KB441" s="23"/>
      <c r="KC441" s="23"/>
      <c r="KD441" s="23"/>
      <c r="KE441" s="23"/>
      <c r="KF441" s="23"/>
      <c r="KG441" s="23"/>
      <c r="KH441" s="23"/>
      <c r="KI441" s="23"/>
      <c r="KJ441" s="23"/>
      <c r="KK441" s="23"/>
      <c r="KL441" s="23"/>
      <c r="KM441" s="23"/>
      <c r="KN441" s="23"/>
      <c r="KO441" s="23"/>
      <c r="KP441" s="23"/>
      <c r="KQ441" s="23"/>
      <c r="KR441" s="23"/>
      <c r="KS441" s="23"/>
      <c r="KT441" s="23"/>
      <c r="KU441" s="23"/>
      <c r="KV441" s="23"/>
      <c r="KW441" s="23"/>
      <c r="KX441" s="23"/>
      <c r="KY441" s="23"/>
      <c r="KZ441" s="23"/>
      <c r="LA441" s="23"/>
      <c r="LB441" s="23"/>
      <c r="LC441" s="23"/>
      <c r="LD441" s="23"/>
      <c r="LE441" s="23"/>
      <c r="LF441" s="23"/>
      <c r="LG441" s="23"/>
      <c r="LH441" s="23"/>
      <c r="LI441" s="23"/>
      <c r="LJ441" s="23"/>
      <c r="LK441" s="23"/>
      <c r="LL441" s="23"/>
      <c r="LM441" s="23"/>
      <c r="LN441" s="23"/>
      <c r="LO441" s="23"/>
      <c r="LP441" s="23"/>
      <c r="LQ441" s="23"/>
      <c r="LR441" s="23"/>
      <c r="LS441" s="23"/>
      <c r="LT441" s="23"/>
      <c r="LU441" s="23"/>
      <c r="LV441" s="23"/>
      <c r="LW441" s="23"/>
      <c r="LX441" s="23"/>
      <c r="LY441" s="23"/>
      <c r="LZ441" s="23"/>
      <c r="MA441" s="23"/>
      <c r="MB441" s="23"/>
      <c r="MC441" s="23"/>
      <c r="MD441" s="23"/>
      <c r="ME441" s="23"/>
      <c r="MF441" s="23"/>
      <c r="MG441" s="23"/>
      <c r="MH441" s="23"/>
      <c r="MI441" s="23"/>
      <c r="MJ441" s="23"/>
      <c r="MK441" s="23"/>
      <c r="ML441" s="23"/>
      <c r="MM441" s="23"/>
      <c r="MN441" s="23"/>
      <c r="MO441" s="23"/>
      <c r="MP441" s="23"/>
      <c r="MQ441" s="23"/>
      <c r="MR441" s="23"/>
      <c r="MS441" s="23"/>
      <c r="MT441" s="23"/>
      <c r="MU441" s="23"/>
      <c r="MV441" s="23"/>
      <c r="MW441" s="23"/>
      <c r="MX441" s="23"/>
      <c r="MY441" s="23"/>
      <c r="MZ441" s="23"/>
      <c r="NA441" s="23"/>
      <c r="NB441" s="23"/>
      <c r="NC441" s="23"/>
      <c r="ND441" s="23"/>
      <c r="NE441" s="23"/>
      <c r="NF441" s="23"/>
      <c r="NG441" s="23"/>
      <c r="NH441" s="23"/>
      <c r="NI441" s="23"/>
      <c r="NJ441" s="23"/>
      <c r="NK441" s="23"/>
      <c r="NL441" s="23"/>
      <c r="NM441" s="23"/>
      <c r="NN441" s="23"/>
      <c r="NO441" s="23"/>
      <c r="NP441" s="23"/>
      <c r="NQ441" s="23"/>
      <c r="NR441" s="23"/>
      <c r="NS441" s="23"/>
      <c r="NT441" s="23"/>
      <c r="NU441" s="23"/>
      <c r="NV441" s="23"/>
      <c r="NW441" s="23"/>
      <c r="NX441" s="23"/>
      <c r="NY441" s="23"/>
      <c r="NZ441" s="23"/>
      <c r="OA441" s="23"/>
      <c r="OB441" s="23"/>
      <c r="OC441" s="23"/>
      <c r="OD441" s="23"/>
      <c r="OE441" s="23"/>
      <c r="OF441" s="23"/>
      <c r="OG441" s="23"/>
      <c r="OH441" s="23"/>
      <c r="OI441" s="23"/>
      <c r="OJ441" s="23"/>
      <c r="OK441" s="23"/>
      <c r="OL441" s="23"/>
      <c r="OM441" s="23"/>
      <c r="ON441" s="23"/>
      <c r="OO441" s="23"/>
      <c r="OP441" s="23"/>
      <c r="OQ441" s="23"/>
      <c r="OR441" s="23"/>
      <c r="OS441" s="23"/>
      <c r="OT441" s="23"/>
      <c r="OU441" s="23"/>
      <c r="OV441" s="23"/>
      <c r="OW441" s="23"/>
      <c r="OX441" s="23"/>
      <c r="OY441" s="23"/>
      <c r="OZ441" s="23"/>
      <c r="PA441" s="23"/>
      <c r="PB441" s="23"/>
      <c r="PC441" s="23"/>
      <c r="PD441" s="23"/>
      <c r="PE441" s="23"/>
      <c r="PF441" s="23"/>
      <c r="PG441" s="23"/>
      <c r="PH441" s="23"/>
      <c r="PI441" s="23"/>
      <c r="PJ441" s="23"/>
      <c r="PK441" s="23"/>
      <c r="PL441" s="23"/>
      <c r="PM441" s="23"/>
      <c r="PN441" s="23"/>
      <c r="PO441" s="23"/>
      <c r="PP441" s="23"/>
      <c r="PQ441" s="23"/>
      <c r="PR441" s="23"/>
      <c r="PS441" s="23"/>
      <c r="PT441" s="23"/>
      <c r="PU441" s="23"/>
      <c r="PV441" s="23"/>
      <c r="PW441" s="23"/>
      <c r="PX441" s="23"/>
      <c r="PY441" s="23"/>
      <c r="PZ441" s="23"/>
      <c r="QA441" s="23"/>
      <c r="QB441" s="23"/>
      <c r="QC441" s="23"/>
      <c r="QD441" s="23"/>
      <c r="QE441" s="23"/>
      <c r="QF441" s="23"/>
      <c r="QG441" s="23"/>
      <c r="QH441" s="23"/>
      <c r="QI441" s="23"/>
      <c r="QJ441" s="23"/>
      <c r="QK441" s="23"/>
      <c r="QL441" s="23"/>
      <c r="QM441" s="23"/>
      <c r="QN441" s="23"/>
      <c r="QO441" s="23"/>
      <c r="QP441" s="23"/>
      <c r="QQ441" s="23"/>
      <c r="QR441" s="23"/>
      <c r="QS441" s="23"/>
      <c r="QT441" s="23"/>
      <c r="QU441" s="23"/>
      <c r="QV441" s="23"/>
      <c r="QW441" s="23"/>
      <c r="QX441" s="23"/>
      <c r="QY441" s="23"/>
      <c r="QZ441" s="23"/>
      <c r="RA441" s="23"/>
      <c r="RB441" s="23"/>
      <c r="RC441" s="23"/>
      <c r="RD441" s="23"/>
      <c r="RE441" s="23"/>
      <c r="RF441" s="23"/>
      <c r="RG441" s="23"/>
      <c r="RH441" s="23"/>
      <c r="RI441" s="23"/>
      <c r="RJ441" s="23"/>
      <c r="RK441" s="23"/>
      <c r="RL441" s="23"/>
      <c r="RM441" s="23"/>
      <c r="RN441" s="23"/>
      <c r="RO441" s="23"/>
      <c r="RP441" s="23"/>
      <c r="RQ441" s="23"/>
      <c r="RR441" s="23"/>
      <c r="RS441" s="23"/>
      <c r="RT441" s="23"/>
      <c r="RU441" s="23"/>
      <c r="RV441" s="23"/>
      <c r="RW441" s="23"/>
      <c r="RX441" s="23"/>
      <c r="RY441" s="23"/>
      <c r="RZ441" s="23"/>
      <c r="SA441" s="23"/>
      <c r="SB441" s="23"/>
      <c r="SC441" s="23"/>
      <c r="SD441" s="23"/>
      <c r="SE441" s="23"/>
      <c r="SF441" s="23"/>
      <c r="SG441" s="23"/>
      <c r="SH441" s="23"/>
      <c r="SI441" s="23"/>
      <c r="SJ441" s="23"/>
      <c r="SK441" s="23"/>
      <c r="SL441" s="23"/>
      <c r="SM441" s="23"/>
      <c r="SN441" s="23"/>
      <c r="SO441" s="23"/>
      <c r="SP441" s="23"/>
      <c r="SQ441" s="23"/>
      <c r="SR441" s="23"/>
      <c r="SS441" s="23"/>
      <c r="ST441" s="23"/>
      <c r="SU441" s="23"/>
      <c r="SV441" s="23"/>
      <c r="SW441" s="23"/>
      <c r="SX441" s="23"/>
      <c r="SY441" s="23"/>
      <c r="SZ441" s="23"/>
      <c r="TA441" s="23"/>
      <c r="TB441" s="23"/>
      <c r="TC441" s="23"/>
      <c r="TD441" s="23"/>
      <c r="TE441" s="23"/>
      <c r="TF441" s="23"/>
      <c r="TG441" s="23"/>
      <c r="TH441" s="23"/>
      <c r="TI441" s="23"/>
      <c r="TJ441" s="23"/>
      <c r="TK441" s="23"/>
      <c r="TL441" s="23"/>
      <c r="TM441" s="23"/>
      <c r="TN441" s="23"/>
      <c r="TO441" s="23"/>
      <c r="TP441" s="23"/>
      <c r="TQ441" s="23"/>
      <c r="TR441" s="23"/>
      <c r="TS441" s="23"/>
      <c r="TT441" s="23"/>
      <c r="TU441" s="23"/>
      <c r="TV441" s="23"/>
      <c r="TW441" s="23"/>
      <c r="TX441" s="23"/>
      <c r="TY441" s="23"/>
      <c r="TZ441" s="23"/>
      <c r="UA441" s="23"/>
      <c r="UB441" s="23"/>
      <c r="UC441" s="23"/>
      <c r="UD441" s="23"/>
      <c r="UE441" s="23"/>
      <c r="UF441" s="23"/>
      <c r="UG441" s="23"/>
      <c r="UH441" s="23"/>
      <c r="UI441" s="23"/>
      <c r="UJ441" s="23"/>
      <c r="UK441" s="23"/>
      <c r="UL441" s="23"/>
      <c r="UM441" s="23"/>
      <c r="UN441" s="23"/>
      <c r="UO441" s="23"/>
      <c r="UP441" s="23"/>
      <c r="UQ441" s="23"/>
      <c r="UR441" s="23"/>
      <c r="US441" s="23"/>
      <c r="UT441" s="23"/>
      <c r="UU441" s="23"/>
      <c r="UV441" s="23"/>
      <c r="UW441" s="23"/>
      <c r="UX441" s="23"/>
      <c r="UY441" s="23"/>
      <c r="UZ441" s="23"/>
      <c r="VA441" s="23"/>
      <c r="VB441" s="23"/>
      <c r="VC441" s="23"/>
      <c r="VD441" s="23"/>
      <c r="VE441" s="23"/>
      <c r="VF441" s="23"/>
      <c r="VG441" s="23"/>
      <c r="VH441" s="23"/>
      <c r="VI441" s="23"/>
      <c r="VJ441" s="23"/>
      <c r="VK441" s="23"/>
      <c r="VL441" s="23"/>
      <c r="VM441" s="23"/>
      <c r="VN441" s="23"/>
      <c r="VO441" s="23"/>
      <c r="VP441" s="23"/>
      <c r="VQ441" s="23"/>
      <c r="VR441" s="23"/>
      <c r="VS441" s="23"/>
      <c r="VT441" s="23"/>
      <c r="VU441" s="23"/>
      <c r="VV441" s="23"/>
      <c r="VW441" s="23"/>
      <c r="VX441" s="23"/>
      <c r="VY441" s="23"/>
      <c r="VZ441" s="23"/>
      <c r="WA441" s="23"/>
      <c r="WB441" s="23"/>
      <c r="WC441" s="23"/>
      <c r="WD441" s="23"/>
      <c r="WE441" s="23"/>
      <c r="WF441" s="23"/>
      <c r="WG441" s="23"/>
      <c r="WH441" s="23"/>
      <c r="WI441" s="23"/>
      <c r="WJ441" s="23"/>
      <c r="WK441" s="23"/>
      <c r="WL441" s="23"/>
      <c r="WM441" s="23"/>
      <c r="WN441" s="23"/>
      <c r="WO441" s="23"/>
      <c r="WP441" s="23"/>
      <c r="WQ441" s="23"/>
      <c r="WR441" s="23"/>
      <c r="WS441" s="23"/>
      <c r="WT441" s="23"/>
      <c r="WU441" s="23"/>
      <c r="WV441" s="23"/>
      <c r="WW441" s="23"/>
      <c r="WX441" s="23"/>
      <c r="WY441" s="23"/>
      <c r="WZ441" s="23"/>
      <c r="XA441" s="23"/>
      <c r="XB441" s="23"/>
      <c r="XC441" s="23"/>
      <c r="XD441" s="23"/>
      <c r="XE441" s="23"/>
      <c r="XF441" s="23"/>
      <c r="XG441" s="23"/>
      <c r="XH441" s="23"/>
      <c r="XI441" s="23"/>
      <c r="XJ441" s="23"/>
      <c r="XK441" s="23"/>
      <c r="XL441" s="23"/>
      <c r="XM441" s="23"/>
      <c r="XN441" s="23"/>
      <c r="XO441" s="23"/>
      <c r="XP441" s="23"/>
      <c r="XQ441" s="23"/>
      <c r="XR441" s="23"/>
      <c r="XS441" s="23"/>
      <c r="XT441" s="23"/>
      <c r="XU441" s="23"/>
      <c r="XV441" s="23"/>
      <c r="XW441" s="23"/>
      <c r="XX441" s="23"/>
      <c r="XY441" s="23"/>
      <c r="XZ441" s="23"/>
      <c r="YA441" s="23"/>
      <c r="YB441" s="23"/>
      <c r="YC441" s="23"/>
      <c r="YD441" s="23"/>
      <c r="YE441" s="23"/>
      <c r="YF441" s="23"/>
      <c r="YG441" s="23"/>
      <c r="YH441" s="23"/>
      <c r="YI441" s="23"/>
      <c r="YJ441" s="23"/>
      <c r="YK441" s="23"/>
      <c r="YL441" s="23"/>
      <c r="YM441" s="23"/>
      <c r="YN441" s="23"/>
      <c r="YO441" s="23"/>
      <c r="YP441" s="23"/>
      <c r="YQ441" s="23"/>
      <c r="YR441" s="23"/>
      <c r="YS441" s="23"/>
      <c r="YT441" s="23"/>
      <c r="YU441" s="23"/>
      <c r="YV441" s="23"/>
      <c r="YW441" s="23"/>
      <c r="YX441" s="23"/>
      <c r="YY441" s="23"/>
      <c r="YZ441" s="23"/>
      <c r="ZA441" s="23"/>
      <c r="ZB441" s="23"/>
      <c r="ZC441" s="23"/>
      <c r="ZD441" s="23"/>
      <c r="ZE441" s="23"/>
      <c r="ZF441" s="23"/>
      <c r="ZG441" s="23"/>
      <c r="ZH441" s="23"/>
      <c r="ZI441" s="23"/>
      <c r="ZJ441" s="23"/>
      <c r="ZK441" s="23"/>
      <c r="ZL441" s="23"/>
      <c r="ZM441" s="23"/>
      <c r="ZN441" s="23"/>
      <c r="ZO441" s="23"/>
      <c r="ZP441" s="23"/>
      <c r="ZQ441" s="23"/>
      <c r="ZR441" s="23"/>
      <c r="ZS441" s="23"/>
      <c r="ZT441" s="23"/>
      <c r="ZU441" s="23"/>
      <c r="ZV441" s="23"/>
      <c r="ZW441" s="23"/>
      <c r="ZX441" s="23"/>
      <c r="ZY441" s="23"/>
      <c r="ZZ441" s="23"/>
      <c r="AAA441" s="23"/>
      <c r="AAB441" s="23"/>
      <c r="AAC441" s="23"/>
      <c r="AAD441" s="23"/>
      <c r="AAE441" s="23"/>
      <c r="AAF441" s="23"/>
      <c r="AAG441" s="23"/>
      <c r="AAH441" s="23"/>
      <c r="AAI441" s="23"/>
      <c r="AAJ441" s="23"/>
      <c r="AAK441" s="23"/>
      <c r="AAL441" s="23"/>
      <c r="AAM441" s="23"/>
      <c r="AAN441" s="23"/>
      <c r="AAO441" s="23"/>
      <c r="AAP441" s="23"/>
      <c r="AAQ441" s="23"/>
      <c r="AAR441" s="23"/>
      <c r="AAS441" s="23"/>
      <c r="AAT441" s="23"/>
      <c r="AAU441" s="23"/>
      <c r="AAV441" s="23"/>
      <c r="AAW441" s="23"/>
      <c r="AAX441" s="23"/>
      <c r="AAY441" s="23"/>
      <c r="AAZ441" s="23"/>
      <c r="ABA441" s="23"/>
      <c r="ABB441" s="23"/>
      <c r="ABC441" s="23"/>
      <c r="ABD441" s="23"/>
      <c r="ABE441" s="23"/>
      <c r="ABF441" s="23"/>
      <c r="ABG441" s="23"/>
      <c r="ABH441" s="23"/>
      <c r="ABI441" s="23"/>
      <c r="ABJ441" s="23"/>
      <c r="ABK441" s="23"/>
      <c r="ABL441" s="23"/>
      <c r="ABM441" s="23"/>
      <c r="ABN441" s="23"/>
      <c r="ABO441" s="23"/>
      <c r="ABP441" s="23"/>
      <c r="ABQ441" s="23"/>
      <c r="ABR441" s="23"/>
      <c r="ABS441" s="23"/>
      <c r="ABT441" s="23"/>
      <c r="ABU441" s="23"/>
      <c r="ABV441" s="23"/>
      <c r="ABW441" s="23"/>
      <c r="ABX441" s="23"/>
      <c r="ABY441" s="23"/>
      <c r="ABZ441" s="23"/>
      <c r="ACA441" s="23"/>
      <c r="ACB441" s="23"/>
      <c r="ACC441" s="23"/>
      <c r="ACD441" s="23"/>
      <c r="ACE441" s="23"/>
      <c r="ACF441" s="23"/>
      <c r="ACG441" s="23"/>
      <c r="ACH441" s="23"/>
      <c r="ACI441" s="23"/>
      <c r="ACJ441" s="23"/>
      <c r="ACK441" s="23"/>
      <c r="ACL441" s="23"/>
      <c r="ACM441" s="23"/>
      <c r="ACN441" s="23"/>
      <c r="ACO441" s="23"/>
      <c r="ACP441" s="23"/>
      <c r="ACQ441" s="23"/>
      <c r="ACR441" s="23"/>
      <c r="ACS441" s="23"/>
      <c r="ACT441" s="23"/>
      <c r="ACU441" s="23"/>
      <c r="ACV441" s="23"/>
      <c r="ACW441" s="23"/>
      <c r="ACX441" s="23"/>
      <c r="ACY441" s="23"/>
      <c r="ACZ441" s="23"/>
      <c r="ADA441" s="23"/>
      <c r="ADB441" s="23"/>
      <c r="ADC441" s="23"/>
      <c r="ADD441" s="23"/>
      <c r="ADE441" s="23"/>
      <c r="ADF441" s="23"/>
      <c r="ADG441" s="23"/>
      <c r="ADH441" s="23"/>
      <c r="ADI441" s="23"/>
      <c r="ADJ441" s="23"/>
      <c r="ADK441" s="23"/>
      <c r="ADL441" s="23"/>
      <c r="ADM441" s="23"/>
      <c r="ADN441" s="23"/>
      <c r="ADO441" s="23"/>
      <c r="ADP441" s="23"/>
      <c r="ADQ441" s="23"/>
      <c r="ADR441" s="23"/>
      <c r="ADS441" s="23"/>
      <c r="ADT441" s="23"/>
      <c r="ADU441" s="23"/>
      <c r="ADV441" s="23"/>
      <c r="ADW441" s="23"/>
      <c r="ADX441" s="23"/>
      <c r="ADY441" s="23"/>
      <c r="ADZ441" s="23"/>
      <c r="AEA441" s="23"/>
      <c r="AEB441" s="23"/>
      <c r="AEC441" s="23"/>
      <c r="AED441" s="23"/>
      <c r="AEE441" s="23"/>
      <c r="AEF441" s="23"/>
      <c r="AEG441" s="23"/>
      <c r="AEH441" s="23"/>
      <c r="AEI441" s="23"/>
      <c r="AEJ441" s="23"/>
      <c r="AEK441" s="23"/>
      <c r="AEL441" s="23"/>
      <c r="AEM441" s="23"/>
      <c r="AEN441" s="23"/>
      <c r="AEO441" s="23"/>
      <c r="AEP441" s="23"/>
      <c r="AEQ441" s="23"/>
      <c r="AER441" s="23"/>
      <c r="AES441" s="23"/>
      <c r="AET441" s="23"/>
      <c r="AEU441" s="23"/>
      <c r="AEV441" s="23"/>
      <c r="AEW441" s="23"/>
      <c r="AEX441" s="23"/>
      <c r="AEY441" s="23"/>
      <c r="AEZ441" s="23"/>
      <c r="AFA441" s="23"/>
      <c r="AFB441" s="23"/>
      <c r="AFC441" s="23"/>
      <c r="AFD441" s="23"/>
      <c r="AFE441" s="23"/>
      <c r="AFF441" s="23"/>
      <c r="AFG441" s="23"/>
      <c r="AFH441" s="23"/>
      <c r="AFI441" s="23"/>
      <c r="AFJ441" s="23"/>
      <c r="AFK441" s="23"/>
      <c r="AFL441" s="23"/>
      <c r="AFM441" s="23"/>
      <c r="AFN441" s="23"/>
      <c r="AFO441" s="23"/>
      <c r="AFP441" s="23"/>
      <c r="AFQ441" s="23"/>
      <c r="AFR441" s="23"/>
      <c r="AFS441" s="23"/>
      <c r="AFT441" s="23"/>
      <c r="AFU441" s="23"/>
      <c r="AFV441" s="23"/>
      <c r="AFW441" s="23"/>
      <c r="AFX441" s="23"/>
      <c r="AFY441" s="23"/>
      <c r="AFZ441" s="23"/>
      <c r="AGA441" s="23"/>
      <c r="AGB441" s="23"/>
      <c r="AGC441" s="23"/>
      <c r="AGD441" s="23"/>
      <c r="AGE441" s="23"/>
      <c r="AGF441" s="23"/>
      <c r="AGG441" s="23"/>
      <c r="AGH441" s="23"/>
      <c r="AGI441" s="23"/>
      <c r="AGJ441" s="23"/>
      <c r="AGK441" s="23"/>
      <c r="AGL441" s="23"/>
      <c r="AGM441" s="23"/>
      <c r="AGN441" s="23"/>
      <c r="AGO441" s="23"/>
      <c r="AGP441" s="23"/>
      <c r="AGQ441" s="23"/>
      <c r="AGR441" s="23"/>
      <c r="AGS441" s="23"/>
      <c r="AGT441" s="23"/>
      <c r="AGU441" s="23"/>
      <c r="AGV441" s="23"/>
      <c r="AGW441" s="23"/>
      <c r="AGX441" s="23"/>
      <c r="AGY441" s="23"/>
      <c r="AGZ441" s="23"/>
      <c r="AHA441" s="23"/>
      <c r="AHB441" s="23"/>
      <c r="AHC441" s="23"/>
      <c r="AHD441" s="23"/>
      <c r="AHE441" s="23"/>
      <c r="AHF441" s="23"/>
      <c r="AHG441" s="23"/>
      <c r="AHH441" s="23"/>
      <c r="AHI441" s="23"/>
      <c r="AHJ441" s="23"/>
      <c r="AHK441" s="23"/>
      <c r="AHL441" s="23"/>
      <c r="AHM441" s="23"/>
      <c r="AHN441" s="23"/>
      <c r="AHO441" s="23"/>
      <c r="AHP441" s="23"/>
      <c r="AHQ441" s="23"/>
      <c r="AHR441" s="23"/>
      <c r="AHS441" s="23"/>
      <c r="AHT441" s="23"/>
      <c r="AHU441" s="23"/>
      <c r="AHV441" s="23"/>
      <c r="AHW441" s="23"/>
      <c r="AHX441" s="23"/>
      <c r="AHY441" s="23"/>
      <c r="AHZ441" s="23"/>
      <c r="AIA441" s="23"/>
      <c r="AIB441" s="23"/>
      <c r="AIC441" s="23"/>
      <c r="AID441" s="23"/>
      <c r="AIE441" s="23"/>
      <c r="AIF441" s="23"/>
      <c r="AIG441" s="23"/>
      <c r="AIH441" s="23"/>
      <c r="AII441" s="23"/>
      <c r="AIJ441" s="23"/>
      <c r="AIK441" s="23"/>
      <c r="AIL441" s="23"/>
      <c r="AIM441" s="23"/>
      <c r="AIN441" s="23"/>
      <c r="AIO441" s="23"/>
      <c r="AIP441" s="23"/>
      <c r="AIQ441" s="23"/>
      <c r="AIR441" s="23"/>
      <c r="AIS441" s="23"/>
      <c r="AIT441" s="23"/>
      <c r="AIU441" s="23"/>
      <c r="AIV441" s="23"/>
      <c r="AIW441" s="23"/>
      <c r="AIX441" s="23"/>
      <c r="AIY441" s="23"/>
      <c r="AIZ441" s="23"/>
      <c r="AJA441" s="23"/>
      <c r="AJB441" s="23"/>
      <c r="AJC441" s="23"/>
      <c r="AJD441" s="23"/>
      <c r="AJE441" s="23"/>
      <c r="AJF441" s="23"/>
      <c r="AJG441" s="23"/>
      <c r="AJH441" s="23"/>
      <c r="AJI441" s="23"/>
      <c r="AJJ441" s="23"/>
      <c r="AJK441" s="23"/>
      <c r="AJL441" s="23"/>
      <c r="AJM441" s="23"/>
      <c r="AJN441" s="23"/>
      <c r="AJO441" s="23"/>
      <c r="AJP441" s="23"/>
      <c r="AJQ441" s="23"/>
      <c r="AJR441" s="23"/>
      <c r="AJS441" s="23"/>
      <c r="AJT441" s="23"/>
      <c r="AJU441" s="23"/>
      <c r="AJV441" s="23"/>
      <c r="AJW441" s="23"/>
      <c r="AJX441" s="23"/>
      <c r="AJY441" s="23"/>
      <c r="AJZ441" s="23"/>
      <c r="AKA441" s="23"/>
      <c r="AKB441" s="23"/>
      <c r="AKC441" s="23"/>
      <c r="AKD441" s="23"/>
      <c r="AKE441" s="23"/>
      <c r="AKF441" s="23"/>
      <c r="AKG441" s="23"/>
      <c r="AKH441" s="23"/>
      <c r="AKI441" s="23"/>
      <c r="AKJ441" s="23"/>
      <c r="AKK441" s="23"/>
      <c r="AKL441" s="23"/>
      <c r="AKM441" s="23"/>
      <c r="AKN441" s="23"/>
      <c r="AKO441" s="23"/>
      <c r="AKP441" s="23"/>
      <c r="AKQ441" s="23"/>
      <c r="AKR441" s="23"/>
      <c r="AKS441" s="23"/>
      <c r="AKT441" s="23"/>
      <c r="AKU441" s="23"/>
      <c r="AKV441" s="23"/>
      <c r="AKW441" s="23"/>
      <c r="AKX441" s="23"/>
      <c r="AKY441" s="23"/>
      <c r="AKZ441" s="23"/>
      <c r="ALA441" s="23"/>
      <c r="ALB441" s="23"/>
      <c r="ALC441" s="23"/>
      <c r="ALD441" s="23"/>
      <c r="ALE441" s="23"/>
      <c r="ALF441" s="23"/>
      <c r="ALG441" s="23"/>
      <c r="ALH441" s="23"/>
      <c r="ALI441" s="23"/>
      <c r="ALJ441" s="23"/>
      <c r="ALK441" s="23"/>
      <c r="ALL441" s="23"/>
      <c r="ALM441" s="23"/>
      <c r="ALN441" s="23"/>
      <c r="ALO441" s="23"/>
      <c r="ALP441" s="23"/>
      <c r="ALQ441" s="23"/>
      <c r="ALR441" s="23"/>
      <c r="ALS441" s="23"/>
      <c r="ALT441" s="23"/>
      <c r="ALU441" s="23"/>
      <c r="ALV441" s="23"/>
      <c r="ALW441" s="23"/>
      <c r="ALX441" s="23"/>
      <c r="ALY441" s="23"/>
      <c r="ALZ441" s="23"/>
      <c r="AMA441" s="23"/>
      <c r="AMB441" s="23"/>
      <c r="AMC441" s="23"/>
      <c r="AMD441" s="23"/>
      <c r="AME441" s="23"/>
      <c r="AMF441" s="23"/>
      <c r="AMG441" s="23"/>
      <c r="AMH441" s="23"/>
      <c r="AMI441" s="23"/>
      <c r="AMJ441" s="23"/>
      <c r="AMK441" s="23"/>
      <c r="AML441" s="23"/>
      <c r="AMM441" s="23"/>
      <c r="AMN441" s="23"/>
      <c r="AMO441" s="23"/>
      <c r="AMP441" s="23"/>
      <c r="AMQ441" s="23"/>
      <c r="AMR441" s="23"/>
      <c r="AMS441" s="23"/>
      <c r="AMT441" s="23"/>
      <c r="AMU441" s="23"/>
      <c r="AMV441" s="23"/>
      <c r="AMW441" s="23"/>
      <c r="AMX441" s="23"/>
      <c r="AMY441" s="23"/>
      <c r="AMZ441" s="23"/>
      <c r="ANA441" s="23"/>
      <c r="ANB441" s="23"/>
      <c r="ANC441" s="23"/>
      <c r="AND441" s="23"/>
      <c r="ANE441" s="23"/>
      <c r="ANF441" s="23"/>
      <c r="ANG441" s="23"/>
      <c r="ANH441" s="23"/>
      <c r="ANI441" s="23"/>
      <c r="ANJ441" s="23"/>
      <c r="ANK441" s="23"/>
      <c r="ANL441" s="23"/>
      <c r="ANM441" s="23"/>
      <c r="ANN441" s="23"/>
      <c r="ANO441" s="23"/>
      <c r="ANP441" s="23"/>
      <c r="ANQ441" s="23"/>
      <c r="ANR441" s="23"/>
      <c r="ANS441" s="23"/>
      <c r="ANT441" s="23"/>
      <c r="ANU441" s="23"/>
      <c r="ANV441" s="23"/>
      <c r="ANW441" s="23"/>
      <c r="ANX441" s="23"/>
      <c r="ANY441" s="23"/>
      <c r="ANZ441" s="23"/>
      <c r="AOA441" s="23"/>
      <c r="AOB441" s="23"/>
      <c r="AOC441" s="23"/>
      <c r="AOD441" s="23"/>
      <c r="AOE441" s="23"/>
      <c r="AOF441" s="23"/>
      <c r="AOG441" s="23"/>
      <c r="AOH441" s="23"/>
      <c r="AOI441" s="23"/>
      <c r="AOJ441" s="23"/>
      <c r="AOK441" s="23"/>
      <c r="AOL441" s="23"/>
      <c r="AOM441" s="23"/>
      <c r="AON441" s="23"/>
      <c r="AOO441" s="23"/>
      <c r="AOP441" s="23"/>
      <c r="AOQ441" s="23"/>
      <c r="AOR441" s="23"/>
      <c r="AOS441" s="23"/>
      <c r="AOT441" s="23"/>
      <c r="AOU441" s="23"/>
      <c r="AOV441" s="23"/>
      <c r="AOW441" s="23"/>
      <c r="AOX441" s="23"/>
      <c r="AOY441" s="23"/>
      <c r="AOZ441" s="23"/>
      <c r="APA441" s="23"/>
      <c r="APB441" s="23"/>
      <c r="APC441" s="23"/>
      <c r="APD441" s="23"/>
      <c r="APE441" s="23"/>
      <c r="APF441" s="23"/>
      <c r="APG441" s="23"/>
      <c r="APH441" s="23"/>
      <c r="API441" s="23"/>
      <c r="APJ441" s="23"/>
      <c r="APK441" s="23"/>
      <c r="APL441" s="23"/>
      <c r="APM441" s="23"/>
      <c r="APN441" s="23"/>
      <c r="APO441" s="23"/>
      <c r="APP441" s="23"/>
      <c r="APQ441" s="23"/>
      <c r="APR441" s="23"/>
      <c r="APS441" s="23"/>
      <c r="APT441" s="23"/>
      <c r="APU441" s="23"/>
      <c r="APV441" s="23"/>
      <c r="APW441" s="23"/>
      <c r="APX441" s="23"/>
      <c r="APY441" s="23"/>
      <c r="APZ441" s="23"/>
      <c r="AQA441" s="23"/>
      <c r="AQB441" s="23"/>
      <c r="AQC441" s="23"/>
      <c r="AQD441" s="23"/>
      <c r="AQE441" s="23"/>
      <c r="AQF441" s="23"/>
      <c r="AQG441" s="23"/>
      <c r="AQH441" s="23"/>
      <c r="AQI441" s="23"/>
      <c r="AQJ441" s="23"/>
      <c r="AQK441" s="23"/>
      <c r="AQL441" s="23"/>
      <c r="AQM441" s="23"/>
      <c r="AQN441" s="23"/>
      <c r="AQO441" s="23"/>
      <c r="AQP441" s="23"/>
      <c r="AQQ441" s="23"/>
      <c r="AQR441" s="23"/>
      <c r="AQS441" s="23"/>
      <c r="AQT441" s="23"/>
      <c r="AQU441" s="23"/>
      <c r="AQV441" s="23"/>
      <c r="AQW441" s="23"/>
      <c r="AQX441" s="23"/>
      <c r="AQY441" s="23"/>
      <c r="AQZ441" s="23"/>
      <c r="ARA441" s="23"/>
      <c r="ARB441" s="23"/>
      <c r="ARC441" s="23"/>
      <c r="ARD441" s="23"/>
      <c r="ARE441" s="23"/>
      <c r="ARF441" s="23"/>
      <c r="ARG441" s="23"/>
      <c r="ARH441" s="23"/>
      <c r="ARI441" s="23"/>
      <c r="ARJ441" s="23"/>
      <c r="ARK441" s="23"/>
      <c r="ARL441" s="23"/>
      <c r="ARM441" s="23"/>
      <c r="ARN441" s="23"/>
      <c r="ARO441" s="23"/>
      <c r="ARP441" s="23"/>
      <c r="ARQ441" s="23"/>
      <c r="ARR441" s="23"/>
      <c r="ARS441" s="23"/>
      <c r="ART441" s="23"/>
      <c r="ARU441" s="23"/>
      <c r="ARV441" s="23"/>
      <c r="ARW441" s="23"/>
      <c r="ARX441" s="23"/>
      <c r="ARY441" s="23"/>
      <c r="ARZ441" s="23"/>
      <c r="ASA441" s="23"/>
      <c r="ASB441" s="23"/>
      <c r="ASC441" s="23"/>
      <c r="ASD441" s="23"/>
      <c r="ASE441" s="23"/>
      <c r="ASF441" s="23"/>
      <c r="ASG441" s="23"/>
      <c r="ASH441" s="23"/>
      <c r="ASI441" s="23"/>
      <c r="ASJ441" s="23"/>
      <c r="ASK441" s="23"/>
      <c r="ASL441" s="23"/>
      <c r="ASM441" s="23"/>
      <c r="ASN441" s="23"/>
      <c r="ASO441" s="23"/>
      <c r="ASP441" s="23"/>
      <c r="ASQ441" s="23"/>
      <c r="ASR441" s="23"/>
      <c r="ASS441" s="23"/>
      <c r="AST441" s="23"/>
      <c r="ASU441" s="23"/>
      <c r="ASV441" s="23"/>
      <c r="ASW441" s="23"/>
      <c r="ASX441" s="23"/>
      <c r="ASY441" s="23"/>
      <c r="ASZ441" s="23"/>
      <c r="ATA441" s="23"/>
      <c r="ATB441" s="23"/>
      <c r="ATC441" s="23"/>
      <c r="ATD441" s="23"/>
      <c r="ATE441" s="23"/>
      <c r="ATF441" s="23"/>
      <c r="ATG441" s="23"/>
      <c r="ATH441" s="23"/>
      <c r="ATI441" s="23"/>
      <c r="ATJ441" s="23"/>
      <c r="ATK441" s="23"/>
      <c r="ATL441" s="23"/>
      <c r="ATM441" s="23"/>
      <c r="ATN441" s="23"/>
      <c r="ATO441" s="23"/>
      <c r="ATP441" s="23"/>
      <c r="ATQ441" s="23"/>
      <c r="ATR441" s="23"/>
      <c r="ATS441" s="23"/>
      <c r="ATT441" s="23"/>
      <c r="ATU441" s="23"/>
      <c r="ATV441" s="23"/>
      <c r="ATW441" s="23"/>
      <c r="ATX441" s="23"/>
      <c r="ATY441" s="23"/>
      <c r="ATZ441" s="23"/>
      <c r="AUA441" s="23"/>
      <c r="AUB441" s="23"/>
      <c r="AUC441" s="23"/>
      <c r="AUD441" s="23"/>
      <c r="AUE441" s="23"/>
      <c r="AUF441" s="23"/>
      <c r="AUG441" s="23"/>
      <c r="AUH441" s="23"/>
      <c r="AUI441" s="23"/>
      <c r="AUJ441" s="23"/>
      <c r="AUK441" s="23"/>
      <c r="AUL441" s="23"/>
      <c r="AUM441" s="23"/>
      <c r="AUN441" s="23"/>
      <c r="AUO441" s="23"/>
      <c r="AUP441" s="23"/>
      <c r="AUQ441" s="23"/>
      <c r="AUR441" s="23"/>
      <c r="AUS441" s="23"/>
      <c r="AUT441" s="23"/>
      <c r="AUU441" s="23"/>
      <c r="AUV441" s="23"/>
      <c r="AUW441" s="23"/>
      <c r="AUX441" s="23"/>
      <c r="AUY441" s="23"/>
      <c r="AUZ441" s="23"/>
      <c r="AVA441" s="23"/>
      <c r="AVB441" s="23"/>
      <c r="AVC441" s="23"/>
      <c r="AVD441" s="23"/>
      <c r="AVE441" s="23"/>
      <c r="AVF441" s="23"/>
      <c r="AVG441" s="23"/>
      <c r="AVH441" s="23"/>
      <c r="AVI441" s="23"/>
      <c r="AVJ441" s="23"/>
      <c r="AVK441" s="23"/>
      <c r="AVL441" s="23"/>
      <c r="AVM441" s="23"/>
      <c r="AVN441" s="23"/>
      <c r="AVO441" s="23"/>
      <c r="AVP441" s="23"/>
      <c r="AVQ441" s="23"/>
      <c r="AVR441" s="23"/>
      <c r="AVS441" s="23"/>
      <c r="AVT441" s="23"/>
      <c r="AVU441" s="23"/>
      <c r="AVV441" s="23"/>
      <c r="AVW441" s="23"/>
      <c r="AVX441" s="23"/>
      <c r="AVY441" s="23"/>
      <c r="AVZ441" s="23"/>
      <c r="AWA441" s="23"/>
      <c r="AWB441" s="23"/>
      <c r="AWC441" s="23"/>
      <c r="AWD441" s="23"/>
      <c r="AWE441" s="23"/>
      <c r="AWF441" s="23"/>
      <c r="AWG441" s="23"/>
      <c r="AWH441" s="23"/>
      <c r="AWI441" s="23"/>
      <c r="AWJ441" s="23"/>
      <c r="AWK441" s="23"/>
      <c r="AWL441" s="23"/>
      <c r="AWM441" s="23"/>
      <c r="AWN441" s="23"/>
      <c r="AWO441" s="23"/>
      <c r="AWP441" s="23"/>
      <c r="AWQ441" s="23"/>
      <c r="AWR441" s="23"/>
      <c r="AWS441" s="23"/>
      <c r="AWT441" s="23"/>
      <c r="AWU441" s="23"/>
      <c r="AWV441" s="23"/>
      <c r="AWW441" s="23"/>
      <c r="AWX441" s="23"/>
      <c r="AWY441" s="23"/>
      <c r="AWZ441" s="23"/>
      <c r="AXA441" s="23"/>
      <c r="AXB441" s="23"/>
      <c r="AXC441" s="23"/>
      <c r="AXD441" s="23"/>
      <c r="AXE441" s="23"/>
      <c r="AXF441" s="23"/>
      <c r="AXG441" s="23"/>
      <c r="AXH441" s="23"/>
      <c r="AXI441" s="23"/>
      <c r="AXJ441" s="23"/>
      <c r="AXK441" s="23"/>
      <c r="AXL441" s="23"/>
      <c r="AXM441" s="23"/>
      <c r="AXN441" s="23"/>
      <c r="AXO441" s="23"/>
      <c r="AXP441" s="23"/>
      <c r="AXQ441" s="23"/>
      <c r="AXR441" s="23"/>
      <c r="AXS441" s="23"/>
      <c r="AXT441" s="23"/>
      <c r="AXU441" s="23"/>
      <c r="AXV441" s="23"/>
      <c r="AXW441" s="23"/>
      <c r="AXX441" s="23"/>
      <c r="AXY441" s="23"/>
      <c r="AXZ441" s="23"/>
      <c r="AYA441" s="23"/>
      <c r="AYB441" s="23"/>
      <c r="AYC441" s="23"/>
      <c r="AYD441" s="23"/>
      <c r="AYE441" s="23"/>
      <c r="AYF441" s="23"/>
      <c r="AYG441" s="23"/>
      <c r="AYH441" s="23"/>
      <c r="AYI441" s="23"/>
      <c r="AYJ441" s="23"/>
      <c r="AYK441" s="23"/>
      <c r="AYL441" s="23"/>
      <c r="AYM441" s="23"/>
      <c r="AYN441" s="23"/>
      <c r="AYO441" s="23"/>
      <c r="AYP441" s="23"/>
      <c r="AYQ441" s="23"/>
      <c r="AYR441" s="23"/>
      <c r="AYS441" s="23"/>
      <c r="AYT441" s="23"/>
      <c r="AYU441" s="23"/>
      <c r="AYV441" s="23"/>
      <c r="AYW441" s="23"/>
      <c r="AYX441" s="23"/>
      <c r="AYY441" s="23"/>
      <c r="AYZ441" s="23"/>
      <c r="AZA441" s="23"/>
      <c r="AZB441" s="23"/>
      <c r="AZC441" s="23"/>
      <c r="AZD441" s="23"/>
      <c r="AZE441" s="23"/>
      <c r="AZF441" s="23"/>
      <c r="AZG441" s="23"/>
      <c r="AZH441" s="23"/>
      <c r="AZI441" s="23"/>
      <c r="AZJ441" s="23"/>
      <c r="AZK441" s="23"/>
      <c r="AZL441" s="23"/>
      <c r="AZM441" s="23"/>
      <c r="AZN441" s="23"/>
      <c r="AZO441" s="23"/>
      <c r="AZP441" s="23"/>
      <c r="AZQ441" s="23"/>
      <c r="AZR441" s="23"/>
      <c r="AZS441" s="23"/>
      <c r="AZT441" s="23"/>
      <c r="AZU441" s="23"/>
      <c r="AZV441" s="23"/>
      <c r="AZW441" s="23"/>
      <c r="AZX441" s="23"/>
      <c r="AZY441" s="23"/>
      <c r="AZZ441" s="23"/>
      <c r="BAA441" s="23"/>
      <c r="BAB441" s="23"/>
      <c r="BAC441" s="23"/>
      <c r="BAD441" s="23"/>
      <c r="BAE441" s="23"/>
      <c r="BAF441" s="23"/>
      <c r="BAG441" s="23"/>
      <c r="BAH441" s="23"/>
      <c r="BAI441" s="23"/>
      <c r="BAJ441" s="23"/>
      <c r="BAK441" s="23"/>
      <c r="BAL441" s="23"/>
      <c r="BAM441" s="23"/>
      <c r="BAN441" s="23"/>
      <c r="BAO441" s="23"/>
      <c r="BAP441" s="23"/>
      <c r="BAQ441" s="23"/>
      <c r="BAR441" s="23"/>
      <c r="BAS441" s="23"/>
      <c r="BAT441" s="23"/>
      <c r="BAU441" s="23"/>
      <c r="BAV441" s="23"/>
      <c r="BAW441" s="23"/>
      <c r="BAX441" s="23"/>
      <c r="BAY441" s="23"/>
      <c r="BAZ441" s="23"/>
      <c r="BBA441" s="23"/>
      <c r="BBB441" s="23"/>
      <c r="BBC441" s="23"/>
      <c r="BBD441" s="23"/>
      <c r="BBE441" s="23"/>
      <c r="BBF441" s="23"/>
      <c r="BBG441" s="23"/>
      <c r="BBH441" s="23"/>
      <c r="BBI441" s="23"/>
      <c r="BBJ441" s="23"/>
      <c r="BBK441" s="23"/>
      <c r="BBL441" s="23"/>
      <c r="BBM441" s="23"/>
      <c r="BBN441" s="23"/>
      <c r="BBO441" s="23"/>
      <c r="BBP441" s="23"/>
      <c r="BBQ441" s="23"/>
      <c r="BBR441" s="23"/>
      <c r="BBS441" s="23"/>
      <c r="BBT441" s="23"/>
      <c r="BBU441" s="23"/>
      <c r="BBV441" s="23"/>
      <c r="BBW441" s="23"/>
      <c r="BBX441" s="23"/>
      <c r="BBY441" s="23"/>
      <c r="BBZ441" s="23"/>
      <c r="BCA441" s="23"/>
      <c r="BCB441" s="23"/>
      <c r="BCC441" s="23"/>
      <c r="BCD441" s="23"/>
      <c r="BCE441" s="23"/>
      <c r="BCF441" s="23"/>
      <c r="BCG441" s="23"/>
      <c r="BCH441" s="23"/>
      <c r="BCI441" s="23"/>
      <c r="BCJ441" s="23"/>
      <c r="BCK441" s="23"/>
      <c r="BCL441" s="23"/>
      <c r="BCM441" s="23"/>
      <c r="BCN441" s="23"/>
      <c r="BCO441" s="23"/>
      <c r="BCP441" s="23"/>
      <c r="BCQ441" s="23"/>
      <c r="BCR441" s="23"/>
      <c r="BCS441" s="23"/>
      <c r="BCT441" s="23"/>
      <c r="BCU441" s="23"/>
      <c r="BCV441" s="23"/>
      <c r="BCW441" s="23"/>
      <c r="BCX441" s="23"/>
      <c r="BCY441" s="23"/>
      <c r="BCZ441" s="23"/>
      <c r="BDA441" s="23"/>
      <c r="BDB441" s="23"/>
      <c r="BDC441" s="23"/>
      <c r="BDD441" s="23"/>
      <c r="BDE441" s="23"/>
      <c r="BDF441" s="23"/>
      <c r="BDG441" s="23"/>
      <c r="BDH441" s="23"/>
      <c r="BDI441" s="23"/>
      <c r="BDJ441" s="23"/>
      <c r="BDK441" s="23"/>
      <c r="BDL441" s="23"/>
      <c r="BDM441" s="23"/>
      <c r="BDN441" s="23"/>
      <c r="BDO441" s="23"/>
      <c r="BDP441" s="23"/>
      <c r="BDQ441" s="23"/>
      <c r="BDR441" s="23"/>
      <c r="BDS441" s="23"/>
      <c r="BDT441" s="23"/>
      <c r="BDU441" s="23"/>
      <c r="BDV441" s="23"/>
      <c r="BDW441" s="23"/>
      <c r="BDX441" s="23"/>
      <c r="BDY441" s="23"/>
      <c r="BDZ441" s="23"/>
      <c r="BEA441" s="23"/>
      <c r="BEB441" s="23"/>
      <c r="BEC441" s="23"/>
      <c r="BED441" s="23"/>
      <c r="BEE441" s="23"/>
      <c r="BEF441" s="23"/>
      <c r="BEG441" s="23"/>
      <c r="BEH441" s="23"/>
      <c r="BEI441" s="23"/>
      <c r="BEJ441" s="23"/>
      <c r="BEK441" s="23"/>
      <c r="BEL441" s="23"/>
      <c r="BEM441" s="23"/>
      <c r="BEN441" s="23"/>
      <c r="BEO441" s="23"/>
      <c r="BEP441" s="23"/>
      <c r="BEQ441" s="23"/>
      <c r="BER441" s="23"/>
      <c r="BES441" s="23"/>
      <c r="BET441" s="23"/>
      <c r="BEU441" s="23"/>
      <c r="BEV441" s="23"/>
      <c r="BEW441" s="23"/>
      <c r="BEX441" s="23"/>
      <c r="BEY441" s="23"/>
      <c r="BEZ441" s="23"/>
      <c r="BFA441" s="23"/>
      <c r="BFB441" s="23"/>
      <c r="BFC441" s="23"/>
      <c r="BFD441" s="23"/>
      <c r="BFE441" s="23"/>
      <c r="BFF441" s="23"/>
      <c r="BFG441" s="23"/>
      <c r="BFH441" s="23"/>
      <c r="BFI441" s="23"/>
      <c r="BFJ441" s="23"/>
      <c r="BFK441" s="23"/>
      <c r="BFL441" s="23"/>
      <c r="BFM441" s="23"/>
      <c r="BFN441" s="23"/>
      <c r="BFO441" s="23"/>
      <c r="BFP441" s="23"/>
      <c r="BFQ441" s="23"/>
      <c r="BFR441" s="23"/>
      <c r="BFS441" s="23"/>
      <c r="BFT441" s="23"/>
      <c r="BFU441" s="23"/>
      <c r="BFV441" s="23"/>
      <c r="BFW441" s="23"/>
      <c r="BFX441" s="23"/>
      <c r="BFY441" s="23"/>
      <c r="BFZ441" s="23"/>
      <c r="BGA441" s="23"/>
      <c r="BGB441" s="23"/>
      <c r="BGC441" s="23"/>
      <c r="BGD441" s="23"/>
      <c r="BGE441" s="23"/>
      <c r="BGF441" s="23"/>
      <c r="BGG441" s="23"/>
      <c r="BGH441" s="23"/>
      <c r="BGI441" s="23"/>
      <c r="BGJ441" s="23"/>
      <c r="BGK441" s="23"/>
      <c r="BGL441" s="23"/>
      <c r="BGM441" s="23"/>
      <c r="BGN441" s="23"/>
      <c r="BGO441" s="23"/>
      <c r="BGP441" s="23"/>
      <c r="BGQ441" s="23"/>
      <c r="BGR441" s="23"/>
      <c r="BGS441" s="23"/>
      <c r="BGT441" s="23"/>
      <c r="BGU441" s="23"/>
      <c r="BGV441" s="23"/>
      <c r="BGW441" s="23"/>
      <c r="BGX441" s="23"/>
      <c r="BGY441" s="23"/>
      <c r="BGZ441" s="23"/>
      <c r="BHA441" s="23"/>
      <c r="BHB441" s="23"/>
      <c r="BHC441" s="23"/>
      <c r="BHD441" s="23"/>
      <c r="BHE441" s="23"/>
      <c r="BHF441" s="23"/>
      <c r="BHG441" s="23"/>
      <c r="BHH441" s="23"/>
      <c r="BHI441" s="23"/>
      <c r="BHJ441" s="23"/>
      <c r="BHK441" s="23"/>
      <c r="BHL441" s="23"/>
      <c r="BHM441" s="23"/>
      <c r="BHN441" s="23"/>
      <c r="BHO441" s="23"/>
      <c r="BHP441" s="23"/>
      <c r="BHQ441" s="23"/>
      <c r="BHR441" s="23"/>
      <c r="BHS441" s="23"/>
      <c r="BHT441" s="23"/>
      <c r="BHU441" s="23"/>
      <c r="BHV441" s="23"/>
      <c r="BHW441" s="23"/>
      <c r="BHX441" s="23"/>
      <c r="BHY441" s="23"/>
      <c r="BHZ441" s="23"/>
      <c r="BIA441" s="23"/>
      <c r="BIB441" s="23"/>
      <c r="BIC441" s="23"/>
      <c r="BID441" s="23"/>
      <c r="BIE441" s="23"/>
      <c r="BIF441" s="23"/>
      <c r="BIG441" s="23"/>
      <c r="BIH441" s="23"/>
      <c r="BII441" s="23"/>
      <c r="BIJ441" s="23"/>
      <c r="BIK441" s="23"/>
      <c r="BIL441" s="23"/>
      <c r="BIM441" s="23"/>
      <c r="BIN441" s="23"/>
      <c r="BIO441" s="23"/>
      <c r="BIP441" s="23"/>
      <c r="BIQ441" s="23"/>
      <c r="BIR441" s="23"/>
      <c r="BIS441" s="23"/>
      <c r="BIT441" s="23"/>
      <c r="BIU441" s="23"/>
      <c r="BIV441" s="23"/>
      <c r="BIW441" s="23"/>
      <c r="BIX441" s="23"/>
      <c r="BIY441" s="23"/>
      <c r="BIZ441" s="23"/>
      <c r="BJA441" s="23"/>
      <c r="BJB441" s="23"/>
      <c r="BJC441" s="23"/>
      <c r="BJD441" s="23"/>
      <c r="BJE441" s="23"/>
      <c r="BJF441" s="23"/>
      <c r="BJG441" s="23"/>
      <c r="BJH441" s="23"/>
      <c r="BJI441" s="23"/>
      <c r="BJJ441" s="23"/>
      <c r="BJK441" s="23"/>
      <c r="BJL441" s="23"/>
      <c r="BJM441" s="23"/>
      <c r="BJN441" s="23"/>
      <c r="BJO441" s="23"/>
      <c r="BJP441" s="23"/>
      <c r="BJQ441" s="23"/>
      <c r="BJR441" s="23"/>
      <c r="BJS441" s="23"/>
      <c r="BJT441" s="23"/>
      <c r="BJU441" s="23"/>
      <c r="BJV441" s="23"/>
      <c r="BJW441" s="23"/>
      <c r="BJX441" s="23"/>
      <c r="BJY441" s="23"/>
      <c r="BJZ441" s="23"/>
      <c r="BKA441" s="23"/>
      <c r="BKB441" s="23"/>
      <c r="BKC441" s="23"/>
      <c r="BKD441" s="23"/>
      <c r="BKE441" s="23"/>
      <c r="BKF441" s="23"/>
      <c r="BKG441" s="23"/>
      <c r="BKH441" s="23"/>
      <c r="BKI441" s="23"/>
      <c r="BKJ441" s="23"/>
      <c r="BKK441" s="23"/>
      <c r="BKL441" s="23"/>
      <c r="BKM441" s="23"/>
      <c r="BKN441" s="23"/>
      <c r="BKO441" s="23"/>
      <c r="BKP441" s="23"/>
      <c r="BKQ441" s="23"/>
      <c r="BKR441" s="23"/>
      <c r="BKS441" s="23"/>
      <c r="BKT441" s="23"/>
      <c r="BKU441" s="23"/>
      <c r="BKV441" s="23"/>
      <c r="BKW441" s="23"/>
      <c r="BKX441" s="23"/>
      <c r="BKY441" s="23"/>
      <c r="BKZ441" s="23"/>
      <c r="BLA441" s="23"/>
      <c r="BLB441" s="23"/>
      <c r="BLC441" s="23"/>
      <c r="BLD441" s="23"/>
      <c r="BLE441" s="23"/>
      <c r="BLF441" s="23"/>
      <c r="BLG441" s="23"/>
      <c r="BLH441" s="23"/>
      <c r="BLI441" s="23"/>
      <c r="BLJ441" s="23"/>
      <c r="BLK441" s="23"/>
      <c r="BLL441" s="23"/>
      <c r="BLM441" s="23"/>
      <c r="BLN441" s="23"/>
      <c r="BLO441" s="23"/>
      <c r="BLP441" s="23"/>
      <c r="BLQ441" s="23"/>
      <c r="BLR441" s="23"/>
      <c r="BLS441" s="23"/>
      <c r="BLT441" s="23"/>
      <c r="BLU441" s="23"/>
      <c r="BLV441" s="23"/>
      <c r="BLW441" s="23"/>
      <c r="BLX441" s="23"/>
      <c r="BLY441" s="23"/>
      <c r="BLZ441" s="23"/>
      <c r="BMA441" s="23"/>
      <c r="BMB441" s="23"/>
      <c r="BMC441" s="23"/>
      <c r="BMD441" s="23"/>
      <c r="BME441" s="23"/>
      <c r="BMF441" s="23"/>
      <c r="BMG441" s="23"/>
      <c r="BMH441" s="23"/>
      <c r="BMI441" s="23"/>
      <c r="BMJ441" s="23"/>
      <c r="BMK441" s="23"/>
      <c r="BML441" s="23"/>
      <c r="BMM441" s="23"/>
      <c r="BMN441" s="23"/>
      <c r="BMO441" s="23"/>
      <c r="BMP441" s="23"/>
      <c r="BMQ441" s="23"/>
      <c r="BMR441" s="23"/>
      <c r="BMS441" s="23"/>
      <c r="BMT441" s="23"/>
      <c r="BMU441" s="23"/>
      <c r="BMV441" s="23"/>
      <c r="BMW441" s="23"/>
      <c r="BMX441" s="23"/>
      <c r="BMY441" s="23"/>
      <c r="BMZ441" s="23"/>
      <c r="BNA441" s="23"/>
      <c r="BNB441" s="23"/>
      <c r="BNC441" s="23"/>
      <c r="BND441" s="23"/>
      <c r="BNE441" s="23"/>
      <c r="BNF441" s="23"/>
      <c r="BNG441" s="23"/>
      <c r="BNH441" s="23"/>
      <c r="BNI441" s="23"/>
      <c r="BNJ441" s="23"/>
      <c r="BNK441" s="23"/>
      <c r="BNL441" s="23"/>
      <c r="BNM441" s="23"/>
      <c r="BNN441" s="23"/>
      <c r="BNO441" s="23"/>
      <c r="BNP441" s="23"/>
      <c r="BNQ441" s="23"/>
      <c r="BNR441" s="23"/>
      <c r="BNS441" s="23"/>
      <c r="BNT441" s="23"/>
      <c r="BNU441" s="23"/>
      <c r="BNV441" s="23"/>
      <c r="BNW441" s="23"/>
      <c r="BNX441" s="23"/>
      <c r="BNY441" s="23"/>
      <c r="BNZ441" s="23"/>
      <c r="BOA441" s="23"/>
      <c r="BOB441" s="23"/>
      <c r="BOC441" s="23"/>
      <c r="BOD441" s="23"/>
      <c r="BOE441" s="23"/>
      <c r="BOF441" s="23"/>
      <c r="BOG441" s="23"/>
      <c r="BOH441" s="23"/>
      <c r="BOI441" s="23"/>
      <c r="BOJ441" s="23"/>
      <c r="BOK441" s="23"/>
      <c r="BOL441" s="23"/>
      <c r="BOM441" s="23"/>
      <c r="BON441" s="23"/>
      <c r="BOO441" s="23"/>
      <c r="BOP441" s="23"/>
      <c r="BOQ441" s="23"/>
      <c r="BOR441" s="23"/>
      <c r="BOS441" s="23"/>
      <c r="BOT441" s="23"/>
      <c r="BOU441" s="23"/>
      <c r="BOV441" s="23"/>
      <c r="BOW441" s="23"/>
      <c r="BOX441" s="23"/>
      <c r="BOY441" s="23"/>
      <c r="BOZ441" s="23"/>
      <c r="BPA441" s="23"/>
      <c r="BPB441" s="23"/>
      <c r="BPC441" s="23"/>
      <c r="BPD441" s="23"/>
      <c r="BPE441" s="23"/>
      <c r="BPF441" s="23"/>
      <c r="BPG441" s="23"/>
      <c r="BPH441" s="23"/>
      <c r="BPI441" s="23"/>
      <c r="BPJ441" s="23"/>
      <c r="BPK441" s="23"/>
      <c r="BPL441" s="23"/>
      <c r="BPM441" s="23"/>
      <c r="BPN441" s="23"/>
      <c r="BPO441" s="23"/>
      <c r="BPP441" s="23"/>
      <c r="BPQ441" s="23"/>
      <c r="BPR441" s="23"/>
      <c r="BPS441" s="23"/>
      <c r="BPT441" s="23"/>
      <c r="BPU441" s="23"/>
      <c r="BPV441" s="23"/>
      <c r="BPW441" s="23"/>
      <c r="BPX441" s="23"/>
      <c r="BPY441" s="23"/>
      <c r="BPZ441" s="23"/>
      <c r="BQA441" s="23"/>
      <c r="BQB441" s="23"/>
      <c r="BQC441" s="23"/>
      <c r="BQD441" s="23"/>
      <c r="BQE441" s="23"/>
      <c r="BQF441" s="23"/>
      <c r="BQG441" s="23"/>
      <c r="BQH441" s="23"/>
      <c r="BQI441" s="23"/>
      <c r="BQJ441" s="23"/>
      <c r="BQK441" s="23"/>
      <c r="BQL441" s="23"/>
      <c r="BQM441" s="23"/>
      <c r="BQN441" s="23"/>
      <c r="BQO441" s="23"/>
      <c r="BQP441" s="23"/>
      <c r="BQQ441" s="23"/>
      <c r="BQR441" s="23"/>
      <c r="BQS441" s="23"/>
      <c r="BQT441" s="23"/>
      <c r="BQU441" s="23"/>
      <c r="BQV441" s="23"/>
      <c r="BQW441" s="23"/>
      <c r="BQX441" s="23"/>
      <c r="BQY441" s="23"/>
      <c r="BQZ441" s="23"/>
      <c r="BRA441" s="23"/>
      <c r="BRB441" s="23"/>
      <c r="BRC441" s="23"/>
      <c r="BRD441" s="23"/>
      <c r="BRE441" s="23"/>
      <c r="BRF441" s="23"/>
      <c r="BRG441" s="23"/>
      <c r="BRH441" s="23"/>
      <c r="BRI441" s="23"/>
      <c r="BRJ441" s="23"/>
      <c r="BRK441" s="23"/>
      <c r="BRL441" s="23"/>
      <c r="BRM441" s="23"/>
      <c r="BRN441" s="23"/>
      <c r="BRO441" s="23"/>
      <c r="BRP441" s="23"/>
      <c r="BRQ441" s="23"/>
      <c r="BRR441" s="23"/>
      <c r="BRS441" s="23"/>
      <c r="BRT441" s="23"/>
      <c r="BRU441" s="23"/>
      <c r="BRV441" s="23"/>
      <c r="BRW441" s="23"/>
      <c r="BRX441" s="23"/>
      <c r="BRY441" s="23"/>
      <c r="BRZ441" s="23"/>
      <c r="BSA441" s="23"/>
      <c r="BSB441" s="23"/>
      <c r="BSC441" s="23"/>
      <c r="BSD441" s="23"/>
      <c r="BSE441" s="23"/>
      <c r="BSF441" s="23"/>
      <c r="BSG441" s="23"/>
      <c r="BSH441" s="23"/>
      <c r="BSI441" s="23"/>
      <c r="BSJ441" s="23"/>
      <c r="BSK441" s="23"/>
      <c r="BSL441" s="23"/>
      <c r="BSM441" s="23"/>
      <c r="BSN441" s="23"/>
      <c r="BSO441" s="23"/>
      <c r="BSP441" s="23"/>
      <c r="BSQ441" s="23"/>
      <c r="BSR441" s="23"/>
      <c r="BSS441" s="23"/>
      <c r="BST441" s="23"/>
      <c r="BSU441" s="23"/>
      <c r="BSV441" s="23"/>
      <c r="BSW441" s="23"/>
      <c r="BSX441" s="23"/>
      <c r="BSY441" s="23"/>
      <c r="BSZ441" s="23"/>
      <c r="BTA441" s="23"/>
      <c r="BTB441" s="23"/>
      <c r="BTC441" s="23"/>
      <c r="BTD441" s="23"/>
      <c r="BTE441" s="23"/>
      <c r="BTF441" s="23"/>
      <c r="BTG441" s="23"/>
      <c r="BTH441" s="23"/>
      <c r="BTI441" s="23"/>
      <c r="BTJ441" s="23"/>
      <c r="BTK441" s="23"/>
      <c r="BTL441" s="23"/>
      <c r="BTM441" s="23"/>
      <c r="BTN441" s="23"/>
      <c r="BTO441" s="23"/>
      <c r="BTP441" s="23"/>
      <c r="BTQ441" s="23"/>
      <c r="BTR441" s="23"/>
      <c r="BTS441" s="23"/>
      <c r="BTT441" s="23"/>
      <c r="BTU441" s="23"/>
      <c r="BTV441" s="23"/>
      <c r="BTW441" s="23"/>
      <c r="BTX441" s="23"/>
      <c r="BTY441" s="23"/>
      <c r="BTZ441" s="23"/>
      <c r="BUA441" s="23"/>
      <c r="BUB441" s="23"/>
      <c r="BUC441" s="23"/>
      <c r="BUD441" s="23"/>
      <c r="BUE441" s="23"/>
      <c r="BUF441" s="23"/>
      <c r="BUG441" s="23"/>
      <c r="BUH441" s="23"/>
      <c r="BUI441" s="23"/>
      <c r="BUJ441" s="23"/>
      <c r="BUK441" s="23"/>
      <c r="BUL441" s="23"/>
      <c r="BUM441" s="23"/>
      <c r="BUN441" s="23"/>
      <c r="BUO441" s="23"/>
      <c r="BUP441" s="23"/>
      <c r="BUQ441" s="23"/>
      <c r="BUR441" s="23"/>
      <c r="BUS441" s="23"/>
      <c r="BUT441" s="23"/>
      <c r="BUU441" s="23"/>
      <c r="BUV441" s="23"/>
      <c r="BUW441" s="23"/>
      <c r="BUX441" s="23"/>
      <c r="BUY441" s="23"/>
      <c r="BUZ441" s="23"/>
      <c r="BVA441" s="23"/>
      <c r="BVB441" s="23"/>
      <c r="BVC441" s="23"/>
      <c r="BVD441" s="23"/>
      <c r="BVE441" s="23"/>
      <c r="BVF441" s="23"/>
      <c r="BVG441" s="23"/>
      <c r="BVH441" s="23"/>
      <c r="BVI441" s="23"/>
      <c r="BVJ441" s="23"/>
      <c r="BVK441" s="23"/>
      <c r="BVL441" s="23"/>
      <c r="BVM441" s="23"/>
      <c r="BVN441" s="23"/>
      <c r="BVO441" s="23"/>
      <c r="BVP441" s="23"/>
      <c r="BVQ441" s="23"/>
      <c r="BVR441" s="23"/>
      <c r="BVS441" s="23"/>
      <c r="BVT441" s="23"/>
      <c r="BVU441" s="23"/>
      <c r="BVV441" s="23"/>
      <c r="BVW441" s="23"/>
      <c r="BVX441" s="23"/>
      <c r="BVY441" s="23"/>
      <c r="BVZ441" s="23"/>
      <c r="BWA441" s="23"/>
      <c r="BWB441" s="23"/>
      <c r="BWC441" s="23"/>
      <c r="BWD441" s="23"/>
      <c r="BWE441" s="23"/>
      <c r="BWF441" s="23"/>
      <c r="BWG441" s="23"/>
      <c r="BWH441" s="23"/>
      <c r="BWI441" s="23"/>
      <c r="BWJ441" s="23"/>
      <c r="BWK441" s="23"/>
      <c r="BWL441" s="23"/>
      <c r="BWM441" s="23"/>
      <c r="BWN441" s="23"/>
      <c r="BWO441" s="23"/>
      <c r="BWP441" s="23"/>
      <c r="BWQ441" s="23"/>
      <c r="BWR441" s="23"/>
      <c r="BWS441" s="23"/>
      <c r="BWT441" s="23"/>
      <c r="BWU441" s="23"/>
      <c r="BWV441" s="23"/>
      <c r="BWW441" s="23"/>
      <c r="BWX441" s="23"/>
      <c r="BWY441" s="23"/>
      <c r="BWZ441" s="23"/>
      <c r="BXA441" s="23"/>
      <c r="BXB441" s="23"/>
      <c r="BXC441" s="23"/>
      <c r="BXD441" s="23"/>
      <c r="BXE441" s="23"/>
      <c r="BXF441" s="23"/>
      <c r="BXG441" s="23"/>
      <c r="BXH441" s="23"/>
      <c r="BXI441" s="23"/>
      <c r="BXJ441" s="23"/>
      <c r="BXK441" s="23"/>
      <c r="BXL441" s="23"/>
      <c r="BXM441" s="23"/>
      <c r="BXN441" s="23"/>
      <c r="BXO441" s="23"/>
      <c r="BXP441" s="23"/>
      <c r="BXQ441" s="23"/>
      <c r="BXR441" s="23"/>
      <c r="BXS441" s="23"/>
      <c r="BXT441" s="23"/>
      <c r="BXU441" s="23"/>
      <c r="BXV441" s="23"/>
      <c r="BXW441" s="23"/>
      <c r="BXX441" s="23"/>
      <c r="BXY441" s="23"/>
      <c r="BXZ441" s="23"/>
      <c r="BYA441" s="23"/>
      <c r="BYB441" s="23"/>
      <c r="BYC441" s="23"/>
      <c r="BYD441" s="23"/>
      <c r="BYE441" s="23"/>
      <c r="BYF441" s="23"/>
      <c r="BYG441" s="23"/>
      <c r="BYH441" s="23"/>
      <c r="BYI441" s="23"/>
      <c r="BYJ441" s="23"/>
      <c r="BYK441" s="23"/>
      <c r="BYL441" s="23"/>
      <c r="BYM441" s="23"/>
      <c r="BYN441" s="23"/>
      <c r="BYO441" s="23"/>
      <c r="BYP441" s="23"/>
      <c r="BYQ441" s="23"/>
      <c r="BYR441" s="23"/>
      <c r="BYS441" s="23"/>
      <c r="BYT441" s="23"/>
      <c r="BYU441" s="23"/>
      <c r="BYV441" s="23"/>
      <c r="BYW441" s="23"/>
      <c r="BYX441" s="23"/>
      <c r="BYY441" s="23"/>
      <c r="BYZ441" s="23"/>
      <c r="BZA441" s="23"/>
      <c r="BZB441" s="23"/>
      <c r="BZC441" s="23"/>
      <c r="BZD441" s="23"/>
      <c r="BZE441" s="23"/>
      <c r="BZF441" s="23"/>
      <c r="BZG441" s="23"/>
      <c r="BZH441" s="23"/>
      <c r="BZI441" s="23"/>
      <c r="BZJ441" s="23"/>
      <c r="BZK441" s="23"/>
      <c r="BZL441" s="23"/>
      <c r="BZM441" s="23"/>
      <c r="BZN441" s="23"/>
      <c r="BZO441" s="23"/>
      <c r="BZP441" s="23"/>
      <c r="BZQ441" s="23"/>
      <c r="BZR441" s="23"/>
      <c r="BZS441" s="23"/>
      <c r="BZT441" s="23"/>
      <c r="BZU441" s="23"/>
      <c r="BZV441" s="23"/>
      <c r="BZW441" s="23"/>
      <c r="BZX441" s="23"/>
      <c r="BZY441" s="23"/>
      <c r="BZZ441" s="23"/>
      <c r="CAA441" s="23"/>
      <c r="CAB441" s="23"/>
      <c r="CAC441" s="23"/>
      <c r="CAD441" s="23"/>
      <c r="CAE441" s="23"/>
      <c r="CAF441" s="23"/>
      <c r="CAG441" s="23"/>
      <c r="CAH441" s="23"/>
      <c r="CAI441" s="23"/>
      <c r="CAJ441" s="23"/>
      <c r="CAK441" s="23"/>
      <c r="CAL441" s="23"/>
      <c r="CAM441" s="23"/>
      <c r="CAN441" s="23"/>
      <c r="CAO441" s="23"/>
      <c r="CAP441" s="23"/>
      <c r="CAQ441" s="23"/>
      <c r="CAR441" s="23"/>
      <c r="CAS441" s="23"/>
      <c r="CAT441" s="23"/>
      <c r="CAU441" s="23"/>
      <c r="CAV441" s="23"/>
      <c r="CAW441" s="23"/>
      <c r="CAX441" s="23"/>
      <c r="CAY441" s="23"/>
      <c r="CAZ441" s="23"/>
      <c r="CBA441" s="23"/>
      <c r="CBB441" s="23"/>
      <c r="CBC441" s="23"/>
      <c r="CBD441" s="23"/>
      <c r="CBE441" s="23"/>
      <c r="CBF441" s="23"/>
      <c r="CBG441" s="23"/>
      <c r="CBH441" s="23"/>
      <c r="CBI441" s="23"/>
      <c r="CBJ441" s="23"/>
      <c r="CBK441" s="23"/>
      <c r="CBL441" s="23"/>
      <c r="CBM441" s="23"/>
      <c r="CBN441" s="23"/>
      <c r="CBO441" s="23"/>
      <c r="CBP441" s="23"/>
      <c r="CBQ441" s="23"/>
      <c r="CBR441" s="23"/>
      <c r="CBS441" s="23"/>
      <c r="CBT441" s="23"/>
      <c r="CBU441" s="23"/>
      <c r="CBV441" s="23"/>
      <c r="CBW441" s="23"/>
      <c r="CBX441" s="23"/>
      <c r="CBY441" s="23"/>
      <c r="CBZ441" s="23"/>
      <c r="CCA441" s="23"/>
      <c r="CCB441" s="23"/>
      <c r="CCC441" s="23"/>
      <c r="CCD441" s="23"/>
      <c r="CCE441" s="23"/>
      <c r="CCF441" s="23"/>
      <c r="CCG441" s="23"/>
      <c r="CCH441" s="23"/>
      <c r="CCI441" s="23"/>
      <c r="CCJ441" s="23"/>
      <c r="CCK441" s="23"/>
      <c r="CCL441" s="23"/>
      <c r="CCM441" s="23"/>
      <c r="CCN441" s="23"/>
      <c r="CCO441" s="23"/>
      <c r="CCP441" s="23"/>
      <c r="CCQ441" s="23"/>
      <c r="CCR441" s="23"/>
      <c r="CCS441" s="23"/>
      <c r="CCT441" s="23"/>
      <c r="CCU441" s="23"/>
      <c r="CCV441" s="23"/>
      <c r="CCW441" s="23"/>
      <c r="CCX441" s="23"/>
      <c r="CCY441" s="23"/>
      <c r="CCZ441" s="23"/>
      <c r="CDA441" s="23"/>
      <c r="CDB441" s="23"/>
      <c r="CDC441" s="23"/>
      <c r="CDD441" s="23"/>
      <c r="CDE441" s="23"/>
      <c r="CDF441" s="23"/>
      <c r="CDG441" s="23"/>
      <c r="CDH441" s="23"/>
      <c r="CDI441" s="23"/>
      <c r="CDJ441" s="23"/>
      <c r="CDK441" s="23"/>
      <c r="CDL441" s="23"/>
      <c r="CDM441" s="23"/>
      <c r="CDN441" s="23"/>
      <c r="CDO441" s="23"/>
      <c r="CDP441" s="23"/>
      <c r="CDQ441" s="23"/>
      <c r="CDR441" s="23"/>
      <c r="CDS441" s="23"/>
      <c r="CDT441" s="23"/>
      <c r="CDU441" s="23"/>
      <c r="CDV441" s="23"/>
      <c r="CDW441" s="23"/>
      <c r="CDX441" s="23"/>
      <c r="CDY441" s="23"/>
      <c r="CDZ441" s="23"/>
      <c r="CEA441" s="23"/>
      <c r="CEB441" s="23"/>
      <c r="CEC441" s="23"/>
      <c r="CED441" s="23"/>
      <c r="CEE441" s="23"/>
      <c r="CEF441" s="23"/>
      <c r="CEG441" s="23"/>
      <c r="CEH441" s="23"/>
      <c r="CEI441" s="23"/>
      <c r="CEJ441" s="23"/>
      <c r="CEK441" s="23"/>
      <c r="CEL441" s="23"/>
      <c r="CEM441" s="23"/>
      <c r="CEN441" s="23"/>
      <c r="CEO441" s="23"/>
      <c r="CEP441" s="23"/>
      <c r="CEQ441" s="23"/>
      <c r="CER441" s="23"/>
      <c r="CES441" s="23"/>
      <c r="CET441" s="23"/>
      <c r="CEU441" s="23"/>
      <c r="CEV441" s="23"/>
      <c r="CEW441" s="23"/>
      <c r="CEX441" s="23"/>
      <c r="CEY441" s="23"/>
      <c r="CEZ441" s="23"/>
      <c r="CFA441" s="23"/>
      <c r="CFB441" s="23"/>
      <c r="CFC441" s="23"/>
      <c r="CFD441" s="23"/>
      <c r="CFE441" s="23"/>
      <c r="CFF441" s="23"/>
      <c r="CFG441" s="23"/>
      <c r="CFH441" s="23"/>
      <c r="CFI441" s="23"/>
      <c r="CFJ441" s="23"/>
      <c r="CFK441" s="23"/>
      <c r="CFL441" s="23"/>
      <c r="CFM441" s="23"/>
      <c r="CFN441" s="23"/>
      <c r="CFO441" s="23"/>
      <c r="CFP441" s="23"/>
      <c r="CFQ441" s="23"/>
      <c r="CFR441" s="23"/>
      <c r="CFS441" s="23"/>
      <c r="CFT441" s="23"/>
      <c r="CFU441" s="23"/>
      <c r="CFV441" s="23"/>
      <c r="CFW441" s="23"/>
      <c r="CFX441" s="23"/>
      <c r="CFY441" s="23"/>
      <c r="CFZ441" s="23"/>
      <c r="CGA441" s="23"/>
      <c r="CGB441" s="23"/>
      <c r="CGC441" s="23"/>
      <c r="CGD441" s="23"/>
      <c r="CGE441" s="23"/>
      <c r="CGF441" s="23"/>
      <c r="CGG441" s="23"/>
      <c r="CGH441" s="23"/>
      <c r="CGI441" s="23"/>
      <c r="CGJ441" s="23"/>
      <c r="CGK441" s="23"/>
      <c r="CGL441" s="23"/>
      <c r="CGM441" s="23"/>
      <c r="CGN441" s="23"/>
      <c r="CGO441" s="23"/>
      <c r="CGP441" s="23"/>
      <c r="CGQ441" s="23"/>
      <c r="CGR441" s="23"/>
      <c r="CGS441" s="23"/>
      <c r="CGT441" s="23"/>
      <c r="CGU441" s="23"/>
      <c r="CGV441" s="23"/>
      <c r="CGW441" s="23"/>
      <c r="CGX441" s="23"/>
      <c r="CGY441" s="23"/>
      <c r="CGZ441" s="23"/>
      <c r="CHA441" s="23"/>
      <c r="CHB441" s="23"/>
      <c r="CHC441" s="23"/>
      <c r="CHD441" s="23"/>
      <c r="CHE441" s="23"/>
      <c r="CHF441" s="23"/>
      <c r="CHG441" s="23"/>
      <c r="CHH441" s="23"/>
      <c r="CHI441" s="23"/>
      <c r="CHJ441" s="23"/>
      <c r="CHK441" s="23"/>
      <c r="CHL441" s="23"/>
      <c r="CHM441" s="23"/>
      <c r="CHN441" s="23"/>
      <c r="CHO441" s="23"/>
      <c r="CHP441" s="23"/>
      <c r="CHQ441" s="23"/>
      <c r="CHR441" s="23"/>
      <c r="CHS441" s="23"/>
      <c r="CHT441" s="23"/>
      <c r="CHU441" s="23"/>
      <c r="CHV441" s="23"/>
      <c r="CHW441" s="23"/>
      <c r="CHX441" s="23"/>
      <c r="CHY441" s="23"/>
      <c r="CHZ441" s="23"/>
      <c r="CIA441" s="23"/>
      <c r="CIB441" s="23"/>
      <c r="CIC441" s="23"/>
      <c r="CID441" s="23"/>
      <c r="CIE441" s="23"/>
      <c r="CIF441" s="23"/>
      <c r="CIG441" s="23"/>
      <c r="CIH441" s="23"/>
      <c r="CII441" s="23"/>
      <c r="CIJ441" s="23"/>
      <c r="CIK441" s="23"/>
      <c r="CIL441" s="23"/>
      <c r="CIM441" s="23"/>
      <c r="CIN441" s="23"/>
      <c r="CIO441" s="23"/>
      <c r="CIP441" s="23"/>
      <c r="CIQ441" s="23"/>
      <c r="CIR441" s="23"/>
      <c r="CIS441" s="23"/>
      <c r="CIT441" s="23"/>
      <c r="CIU441" s="23"/>
      <c r="CIV441" s="23"/>
      <c r="CIW441" s="23"/>
      <c r="CIX441" s="23"/>
      <c r="CIY441" s="23"/>
      <c r="CIZ441" s="23"/>
      <c r="CJA441" s="23"/>
      <c r="CJB441" s="23"/>
      <c r="CJC441" s="23"/>
      <c r="CJD441" s="23"/>
      <c r="CJE441" s="23"/>
      <c r="CJF441" s="23"/>
      <c r="CJG441" s="23"/>
      <c r="CJH441" s="23"/>
      <c r="CJI441" s="23"/>
      <c r="CJJ441" s="23"/>
      <c r="CJK441" s="23"/>
      <c r="CJL441" s="23"/>
      <c r="CJM441" s="23"/>
      <c r="CJN441" s="23"/>
      <c r="CJO441" s="23"/>
      <c r="CJP441" s="23"/>
      <c r="CJQ441" s="23"/>
      <c r="CJR441" s="23"/>
      <c r="CJS441" s="23"/>
      <c r="CJT441" s="23"/>
      <c r="CJU441" s="23"/>
      <c r="CJV441" s="23"/>
      <c r="CJW441" s="23"/>
      <c r="CJX441" s="23"/>
      <c r="CJY441" s="23"/>
      <c r="CJZ441" s="23"/>
      <c r="CKA441" s="23"/>
      <c r="CKB441" s="23"/>
      <c r="CKC441" s="23"/>
      <c r="CKD441" s="23"/>
      <c r="CKE441" s="23"/>
      <c r="CKF441" s="23"/>
      <c r="CKG441" s="23"/>
      <c r="CKH441" s="23"/>
      <c r="CKI441" s="23"/>
      <c r="CKJ441" s="23"/>
      <c r="CKK441" s="23"/>
      <c r="CKL441" s="23"/>
      <c r="CKM441" s="23"/>
      <c r="CKN441" s="23"/>
      <c r="CKO441" s="23"/>
      <c r="CKP441" s="23"/>
      <c r="CKQ441" s="23"/>
      <c r="CKR441" s="23"/>
      <c r="CKS441" s="23"/>
      <c r="CKT441" s="23"/>
      <c r="CKU441" s="23"/>
      <c r="CKV441" s="23"/>
      <c r="CKW441" s="23"/>
      <c r="CKX441" s="23"/>
      <c r="CKY441" s="23"/>
      <c r="CKZ441" s="23"/>
      <c r="CLA441" s="23"/>
      <c r="CLB441" s="23"/>
      <c r="CLC441" s="23"/>
      <c r="CLD441" s="23"/>
      <c r="CLE441" s="23"/>
      <c r="CLF441" s="23"/>
      <c r="CLG441" s="23"/>
      <c r="CLH441" s="23"/>
      <c r="CLI441" s="23"/>
      <c r="CLJ441" s="23"/>
      <c r="CLK441" s="23"/>
      <c r="CLL441" s="23"/>
      <c r="CLM441" s="23"/>
      <c r="CLN441" s="23"/>
      <c r="CLO441" s="23"/>
      <c r="CLP441" s="23"/>
      <c r="CLQ441" s="23"/>
      <c r="CLR441" s="23"/>
      <c r="CLS441" s="23"/>
      <c r="CLT441" s="23"/>
      <c r="CLU441" s="23"/>
      <c r="CLV441" s="23"/>
      <c r="CLW441" s="23"/>
      <c r="CLX441" s="23"/>
      <c r="CLY441" s="23"/>
      <c r="CLZ441" s="23"/>
      <c r="CMA441" s="23"/>
      <c r="CMB441" s="23"/>
      <c r="CMC441" s="23"/>
      <c r="CMD441" s="23"/>
      <c r="CME441" s="23"/>
      <c r="CMF441" s="23"/>
      <c r="CMG441" s="23"/>
      <c r="CMH441" s="23"/>
      <c r="CMI441" s="23"/>
      <c r="CMJ441" s="23"/>
      <c r="CMK441" s="23"/>
      <c r="CML441" s="23"/>
      <c r="CMM441" s="23"/>
      <c r="CMN441" s="23"/>
      <c r="CMO441" s="23"/>
      <c r="CMP441" s="23"/>
      <c r="CMQ441" s="23"/>
      <c r="CMR441" s="23"/>
      <c r="CMS441" s="23"/>
      <c r="CMT441" s="23"/>
      <c r="CMU441" s="23"/>
      <c r="CMV441" s="23"/>
      <c r="CMW441" s="23"/>
      <c r="CMX441" s="23"/>
      <c r="CMY441" s="23"/>
      <c r="CMZ441" s="23"/>
      <c r="CNA441" s="23"/>
      <c r="CNB441" s="23"/>
      <c r="CNC441" s="23"/>
      <c r="CND441" s="23"/>
      <c r="CNE441" s="23"/>
      <c r="CNF441" s="23"/>
      <c r="CNG441" s="23"/>
      <c r="CNH441" s="23"/>
      <c r="CNI441" s="23"/>
      <c r="CNJ441" s="23"/>
      <c r="CNK441" s="23"/>
      <c r="CNL441" s="23"/>
      <c r="CNM441" s="23"/>
      <c r="CNN441" s="23"/>
      <c r="CNO441" s="23"/>
      <c r="CNP441" s="23"/>
      <c r="CNQ441" s="23"/>
      <c r="CNR441" s="23"/>
      <c r="CNS441" s="23"/>
      <c r="CNT441" s="23"/>
      <c r="CNU441" s="23"/>
      <c r="CNV441" s="23"/>
      <c r="CNW441" s="23"/>
      <c r="CNX441" s="23"/>
      <c r="CNY441" s="23"/>
      <c r="CNZ441" s="23"/>
      <c r="COA441" s="23"/>
      <c r="COB441" s="23"/>
      <c r="COC441" s="23"/>
      <c r="COD441" s="23"/>
      <c r="COE441" s="23"/>
      <c r="COF441" s="23"/>
      <c r="COG441" s="23"/>
      <c r="COH441" s="23"/>
      <c r="COI441" s="23"/>
      <c r="COJ441" s="23"/>
      <c r="COK441" s="23"/>
      <c r="COL441" s="23"/>
      <c r="COM441" s="23"/>
      <c r="CON441" s="23"/>
      <c r="COO441" s="23"/>
      <c r="COP441" s="23"/>
      <c r="COQ441" s="23"/>
      <c r="COR441" s="23"/>
      <c r="COS441" s="23"/>
      <c r="COT441" s="23"/>
      <c r="COU441" s="23"/>
      <c r="COV441" s="23"/>
      <c r="COW441" s="23"/>
      <c r="COX441" s="23"/>
      <c r="COY441" s="23"/>
      <c r="COZ441" s="23"/>
      <c r="CPA441" s="23"/>
      <c r="CPB441" s="23"/>
      <c r="CPC441" s="23"/>
      <c r="CPD441" s="23"/>
      <c r="CPE441" s="23"/>
      <c r="CPF441" s="23"/>
      <c r="CPG441" s="23"/>
      <c r="CPH441" s="23"/>
      <c r="CPI441" s="23"/>
      <c r="CPJ441" s="23"/>
      <c r="CPK441" s="23"/>
      <c r="CPL441" s="23"/>
      <c r="CPM441" s="23"/>
      <c r="CPN441" s="23"/>
      <c r="CPO441" s="23"/>
      <c r="CPP441" s="23"/>
      <c r="CPQ441" s="23"/>
      <c r="CPR441" s="23"/>
      <c r="CPS441" s="23"/>
      <c r="CPT441" s="23"/>
      <c r="CPU441" s="23"/>
      <c r="CPV441" s="23"/>
      <c r="CPW441" s="23"/>
      <c r="CPX441" s="23"/>
      <c r="CPY441" s="23"/>
      <c r="CPZ441" s="23"/>
      <c r="CQA441" s="23"/>
      <c r="CQB441" s="23"/>
      <c r="CQC441" s="23"/>
      <c r="CQD441" s="23"/>
      <c r="CQE441" s="23"/>
      <c r="CQF441" s="23"/>
      <c r="CQG441" s="23"/>
      <c r="CQH441" s="23"/>
      <c r="CQI441" s="23"/>
      <c r="CQJ441" s="23"/>
      <c r="CQK441" s="23"/>
      <c r="CQL441" s="23"/>
      <c r="CQM441" s="23"/>
      <c r="CQN441" s="23"/>
      <c r="CQO441" s="23"/>
      <c r="CQP441" s="23"/>
      <c r="CQQ441" s="23"/>
      <c r="CQR441" s="23"/>
      <c r="CQS441" s="23"/>
      <c r="CQT441" s="23"/>
      <c r="CQU441" s="23"/>
      <c r="CQV441" s="23"/>
      <c r="CQW441" s="23"/>
      <c r="CQX441" s="23"/>
      <c r="CQY441" s="23"/>
      <c r="CQZ441" s="23"/>
      <c r="CRA441" s="23"/>
      <c r="CRB441" s="23"/>
      <c r="CRC441" s="23"/>
      <c r="CRD441" s="23"/>
      <c r="CRE441" s="23"/>
      <c r="CRF441" s="23"/>
      <c r="CRG441" s="23"/>
      <c r="CRH441" s="23"/>
      <c r="CRI441" s="23"/>
      <c r="CRJ441" s="23"/>
      <c r="CRK441" s="23"/>
      <c r="CRL441" s="23"/>
      <c r="CRM441" s="23"/>
      <c r="CRN441" s="23"/>
      <c r="CRO441" s="23"/>
      <c r="CRP441" s="23"/>
      <c r="CRQ441" s="23"/>
      <c r="CRR441" s="23"/>
      <c r="CRS441" s="23"/>
      <c r="CRT441" s="23"/>
      <c r="CRU441" s="23"/>
      <c r="CRV441" s="23"/>
      <c r="CRW441" s="23"/>
      <c r="CRX441" s="23"/>
      <c r="CRY441" s="23"/>
      <c r="CRZ441" s="23"/>
      <c r="CSA441" s="23"/>
      <c r="CSB441" s="23"/>
      <c r="CSC441" s="23"/>
      <c r="CSD441" s="23"/>
      <c r="CSE441" s="23"/>
      <c r="CSF441" s="23"/>
      <c r="CSG441" s="23"/>
      <c r="CSH441" s="23"/>
      <c r="CSI441" s="23"/>
      <c r="CSJ441" s="23"/>
      <c r="CSK441" s="23"/>
      <c r="CSL441" s="23"/>
      <c r="CSM441" s="23"/>
      <c r="CSN441" s="23"/>
      <c r="CSO441" s="23"/>
      <c r="CSP441" s="23"/>
      <c r="CSQ441" s="23"/>
      <c r="CSR441" s="23"/>
      <c r="CSS441" s="23"/>
      <c r="CST441" s="23"/>
      <c r="CSU441" s="23"/>
      <c r="CSV441" s="23"/>
      <c r="CSW441" s="23"/>
      <c r="CSX441" s="23"/>
      <c r="CSY441" s="23"/>
      <c r="CSZ441" s="23"/>
      <c r="CTA441" s="23"/>
      <c r="CTB441" s="23"/>
      <c r="CTC441" s="23"/>
      <c r="CTD441" s="23"/>
      <c r="CTE441" s="23"/>
      <c r="CTF441" s="23"/>
      <c r="CTG441" s="23"/>
      <c r="CTH441" s="23"/>
      <c r="CTI441" s="23"/>
      <c r="CTJ441" s="23"/>
      <c r="CTK441" s="23"/>
      <c r="CTL441" s="23"/>
      <c r="CTM441" s="23"/>
      <c r="CTN441" s="23"/>
      <c r="CTO441" s="23"/>
      <c r="CTP441" s="23"/>
      <c r="CTQ441" s="23"/>
      <c r="CTR441" s="23"/>
      <c r="CTS441" s="23"/>
      <c r="CTT441" s="23"/>
      <c r="CTU441" s="23"/>
      <c r="CTV441" s="23"/>
      <c r="CTW441" s="23"/>
      <c r="CTX441" s="23"/>
      <c r="CTY441" s="23"/>
      <c r="CTZ441" s="23"/>
      <c r="CUA441" s="23"/>
      <c r="CUB441" s="23"/>
      <c r="CUC441" s="23"/>
      <c r="CUD441" s="23"/>
      <c r="CUE441" s="23"/>
      <c r="CUF441" s="23"/>
      <c r="CUG441" s="23"/>
      <c r="CUH441" s="23"/>
      <c r="CUI441" s="23"/>
      <c r="CUJ441" s="23"/>
      <c r="CUK441" s="23"/>
      <c r="CUL441" s="23"/>
      <c r="CUM441" s="23"/>
      <c r="CUN441" s="23"/>
      <c r="CUO441" s="23"/>
      <c r="CUP441" s="23"/>
      <c r="CUQ441" s="23"/>
      <c r="CUR441" s="23"/>
      <c r="CUS441" s="23"/>
      <c r="CUT441" s="23"/>
      <c r="CUU441" s="23"/>
      <c r="CUV441" s="23"/>
      <c r="CUW441" s="23"/>
      <c r="CUX441" s="23"/>
      <c r="CUY441" s="23"/>
      <c r="CUZ441" s="23"/>
      <c r="CVA441" s="23"/>
      <c r="CVB441" s="23"/>
      <c r="CVC441" s="23"/>
      <c r="CVD441" s="23"/>
      <c r="CVE441" s="23"/>
      <c r="CVF441" s="23"/>
      <c r="CVG441" s="23"/>
      <c r="CVH441" s="23"/>
      <c r="CVI441" s="23"/>
      <c r="CVJ441" s="23"/>
      <c r="CVK441" s="23"/>
      <c r="CVL441" s="23"/>
      <c r="CVM441" s="23"/>
      <c r="CVN441" s="23"/>
      <c r="CVO441" s="23"/>
      <c r="CVP441" s="23"/>
      <c r="CVQ441" s="23"/>
      <c r="CVR441" s="23"/>
      <c r="CVS441" s="23"/>
      <c r="CVT441" s="23"/>
      <c r="CVU441" s="23"/>
      <c r="CVV441" s="23"/>
      <c r="CVW441" s="23"/>
      <c r="CVX441" s="23"/>
      <c r="CVY441" s="23"/>
      <c r="CVZ441" s="23"/>
      <c r="CWA441" s="23"/>
      <c r="CWB441" s="23"/>
      <c r="CWC441" s="23"/>
      <c r="CWD441" s="23"/>
      <c r="CWE441" s="23"/>
      <c r="CWF441" s="23"/>
      <c r="CWG441" s="23"/>
      <c r="CWH441" s="23"/>
      <c r="CWI441" s="23"/>
      <c r="CWJ441" s="23"/>
      <c r="CWK441" s="23"/>
      <c r="CWL441" s="23"/>
      <c r="CWM441" s="23"/>
      <c r="CWN441" s="23"/>
      <c r="CWO441" s="23"/>
      <c r="CWP441" s="23"/>
      <c r="CWQ441" s="23"/>
      <c r="CWR441" s="23"/>
      <c r="CWS441" s="23"/>
      <c r="CWT441" s="23"/>
      <c r="CWU441" s="23"/>
      <c r="CWV441" s="23"/>
      <c r="CWW441" s="23"/>
      <c r="CWX441" s="23"/>
      <c r="CWY441" s="23"/>
      <c r="CWZ441" s="23"/>
      <c r="CXA441" s="23"/>
      <c r="CXB441" s="23"/>
      <c r="CXC441" s="23"/>
      <c r="CXD441" s="23"/>
      <c r="CXE441" s="23"/>
      <c r="CXF441" s="23"/>
      <c r="CXG441" s="23"/>
      <c r="CXH441" s="23"/>
      <c r="CXI441" s="23"/>
      <c r="CXJ441" s="23"/>
      <c r="CXK441" s="23"/>
      <c r="CXL441" s="23"/>
      <c r="CXM441" s="23"/>
      <c r="CXN441" s="23"/>
      <c r="CXO441" s="23"/>
      <c r="CXP441" s="23"/>
      <c r="CXQ441" s="23"/>
      <c r="CXR441" s="23"/>
      <c r="CXS441" s="23"/>
      <c r="CXT441" s="23"/>
      <c r="CXU441" s="23"/>
      <c r="CXV441" s="23"/>
      <c r="CXW441" s="23"/>
      <c r="CXX441" s="23"/>
      <c r="CXY441" s="23"/>
      <c r="CXZ441" s="23"/>
      <c r="CYA441" s="23"/>
      <c r="CYB441" s="23"/>
      <c r="CYC441" s="23"/>
      <c r="CYD441" s="23"/>
      <c r="CYE441" s="23"/>
      <c r="CYF441" s="23"/>
      <c r="CYG441" s="23"/>
      <c r="CYH441" s="23"/>
      <c r="CYI441" s="23"/>
      <c r="CYJ441" s="23"/>
      <c r="CYK441" s="23"/>
      <c r="CYL441" s="23"/>
      <c r="CYM441" s="23"/>
      <c r="CYN441" s="23"/>
      <c r="CYO441" s="23"/>
      <c r="CYP441" s="23"/>
      <c r="CYQ441" s="23"/>
      <c r="CYR441" s="23"/>
      <c r="CYS441" s="23"/>
      <c r="CYT441" s="23"/>
      <c r="CYU441" s="23"/>
      <c r="CYV441" s="23"/>
      <c r="CYW441" s="23"/>
      <c r="CYX441" s="23"/>
      <c r="CYY441" s="23"/>
      <c r="CYZ441" s="23"/>
      <c r="CZA441" s="23"/>
      <c r="CZB441" s="23"/>
      <c r="CZC441" s="23"/>
      <c r="CZD441" s="23"/>
      <c r="CZE441" s="23"/>
      <c r="CZF441" s="23"/>
      <c r="CZG441" s="23"/>
      <c r="CZH441" s="23"/>
      <c r="CZI441" s="23"/>
      <c r="CZJ441" s="23"/>
      <c r="CZK441" s="23"/>
      <c r="CZL441" s="23"/>
      <c r="CZM441" s="23"/>
      <c r="CZN441" s="23"/>
      <c r="CZO441" s="23"/>
      <c r="CZP441" s="23"/>
      <c r="CZQ441" s="23"/>
      <c r="CZR441" s="23"/>
      <c r="CZS441" s="23"/>
      <c r="CZT441" s="23"/>
      <c r="CZU441" s="23"/>
      <c r="CZV441" s="23"/>
      <c r="CZW441" s="23"/>
      <c r="CZX441" s="23"/>
      <c r="CZY441" s="23"/>
      <c r="CZZ441" s="23"/>
      <c r="DAA441" s="23"/>
      <c r="DAB441" s="23"/>
      <c r="DAC441" s="23"/>
      <c r="DAD441" s="23"/>
      <c r="DAE441" s="23"/>
      <c r="DAF441" s="23"/>
      <c r="DAG441" s="23"/>
      <c r="DAH441" s="23"/>
      <c r="DAI441" s="23"/>
      <c r="DAJ441" s="23"/>
      <c r="DAK441" s="23"/>
      <c r="DAL441" s="23"/>
      <c r="DAM441" s="23"/>
      <c r="DAN441" s="23"/>
      <c r="DAO441" s="23"/>
      <c r="DAP441" s="23"/>
      <c r="DAQ441" s="23"/>
      <c r="DAR441" s="23"/>
      <c r="DAS441" s="23"/>
      <c r="DAT441" s="23"/>
      <c r="DAU441" s="23"/>
      <c r="DAV441" s="23"/>
      <c r="DAW441" s="23"/>
      <c r="DAX441" s="23"/>
      <c r="DAY441" s="23"/>
      <c r="DAZ441" s="23"/>
      <c r="DBA441" s="23"/>
      <c r="DBB441" s="23"/>
      <c r="DBC441" s="23"/>
      <c r="DBD441" s="23"/>
      <c r="DBE441" s="23"/>
      <c r="DBF441" s="23"/>
      <c r="DBG441" s="23"/>
      <c r="DBH441" s="23"/>
      <c r="DBI441" s="23"/>
      <c r="DBJ441" s="23"/>
      <c r="DBK441" s="23"/>
      <c r="DBL441" s="23"/>
      <c r="DBM441" s="23"/>
      <c r="DBN441" s="23"/>
      <c r="DBO441" s="23"/>
      <c r="DBP441" s="23"/>
      <c r="DBQ441" s="23"/>
      <c r="DBR441" s="23"/>
      <c r="DBS441" s="23"/>
      <c r="DBT441" s="23"/>
      <c r="DBU441" s="23"/>
      <c r="DBV441" s="23"/>
      <c r="DBW441" s="23"/>
      <c r="DBX441" s="23"/>
      <c r="DBY441" s="23"/>
      <c r="DBZ441" s="23"/>
      <c r="DCA441" s="23"/>
      <c r="DCB441" s="23"/>
      <c r="DCC441" s="23"/>
      <c r="DCD441" s="23"/>
      <c r="DCE441" s="23"/>
      <c r="DCF441" s="23"/>
      <c r="DCG441" s="23"/>
      <c r="DCH441" s="23"/>
      <c r="DCI441" s="23"/>
      <c r="DCJ441" s="23"/>
      <c r="DCK441" s="23"/>
      <c r="DCL441" s="23"/>
      <c r="DCM441" s="23"/>
      <c r="DCN441" s="23"/>
      <c r="DCO441" s="23"/>
      <c r="DCP441" s="23"/>
      <c r="DCQ441" s="23"/>
      <c r="DCR441" s="23"/>
      <c r="DCS441" s="23"/>
      <c r="DCT441" s="23"/>
      <c r="DCU441" s="23"/>
      <c r="DCV441" s="23"/>
      <c r="DCW441" s="23"/>
      <c r="DCX441" s="23"/>
      <c r="DCY441" s="23"/>
      <c r="DCZ441" s="23"/>
      <c r="DDA441" s="23"/>
      <c r="DDB441" s="23"/>
      <c r="DDC441" s="23"/>
      <c r="DDD441" s="23"/>
      <c r="DDE441" s="23"/>
      <c r="DDF441" s="23"/>
      <c r="DDG441" s="23"/>
      <c r="DDH441" s="23"/>
      <c r="DDI441" s="23"/>
      <c r="DDJ441" s="23"/>
      <c r="DDK441" s="23"/>
      <c r="DDL441" s="23"/>
      <c r="DDM441" s="23"/>
      <c r="DDN441" s="23"/>
      <c r="DDO441" s="23"/>
      <c r="DDP441" s="23"/>
      <c r="DDQ441" s="23"/>
      <c r="DDR441" s="23"/>
      <c r="DDS441" s="23"/>
      <c r="DDT441" s="23"/>
      <c r="DDU441" s="23"/>
      <c r="DDV441" s="23"/>
      <c r="DDW441" s="23"/>
      <c r="DDX441" s="23"/>
      <c r="DDY441" s="23"/>
      <c r="DDZ441" s="23"/>
      <c r="DEA441" s="23"/>
      <c r="DEB441" s="23"/>
      <c r="DEC441" s="23"/>
      <c r="DED441" s="23"/>
      <c r="DEE441" s="23"/>
      <c r="DEF441" s="23"/>
      <c r="DEG441" s="23"/>
      <c r="DEH441" s="23"/>
      <c r="DEI441" s="23"/>
      <c r="DEJ441" s="23"/>
      <c r="DEK441" s="23"/>
      <c r="DEL441" s="23"/>
      <c r="DEM441" s="23"/>
      <c r="DEN441" s="23"/>
      <c r="DEO441" s="23"/>
      <c r="DEP441" s="23"/>
      <c r="DEQ441" s="23"/>
      <c r="DER441" s="23"/>
      <c r="DES441" s="23"/>
      <c r="DET441" s="23"/>
      <c r="DEU441" s="23"/>
      <c r="DEV441" s="23"/>
      <c r="DEW441" s="23"/>
      <c r="DEX441" s="23"/>
      <c r="DEY441" s="23"/>
      <c r="DEZ441" s="23"/>
      <c r="DFA441" s="23"/>
      <c r="DFB441" s="23"/>
      <c r="DFC441" s="23"/>
      <c r="DFD441" s="23"/>
      <c r="DFE441" s="23"/>
      <c r="DFF441" s="23"/>
      <c r="DFG441" s="23"/>
      <c r="DFH441" s="23"/>
      <c r="DFI441" s="23"/>
      <c r="DFJ441" s="23"/>
      <c r="DFK441" s="23"/>
      <c r="DFL441" s="23"/>
      <c r="DFM441" s="23"/>
      <c r="DFN441" s="23"/>
      <c r="DFO441" s="23"/>
      <c r="DFP441" s="23"/>
      <c r="DFQ441" s="23"/>
      <c r="DFR441" s="23"/>
      <c r="DFS441" s="23"/>
      <c r="DFT441" s="23"/>
      <c r="DFU441" s="23"/>
      <c r="DFV441" s="23"/>
      <c r="DFW441" s="23"/>
      <c r="DFX441" s="23"/>
      <c r="DFY441" s="23"/>
      <c r="DFZ441" s="23"/>
      <c r="DGA441" s="23"/>
      <c r="DGB441" s="23"/>
      <c r="DGC441" s="23"/>
      <c r="DGD441" s="23"/>
      <c r="DGE441" s="23"/>
      <c r="DGF441" s="23"/>
      <c r="DGG441" s="23"/>
      <c r="DGH441" s="23"/>
      <c r="DGI441" s="23"/>
      <c r="DGJ441" s="23"/>
      <c r="DGK441" s="23"/>
      <c r="DGL441" s="23"/>
      <c r="DGM441" s="23"/>
      <c r="DGN441" s="23"/>
      <c r="DGO441" s="23"/>
      <c r="DGP441" s="23"/>
      <c r="DGQ441" s="23"/>
      <c r="DGR441" s="23"/>
      <c r="DGS441" s="23"/>
      <c r="DGT441" s="23"/>
      <c r="DGU441" s="23"/>
      <c r="DGV441" s="23"/>
      <c r="DGW441" s="23"/>
      <c r="DGX441" s="23"/>
      <c r="DGY441" s="23"/>
      <c r="DGZ441" s="23"/>
      <c r="DHA441" s="23"/>
      <c r="DHB441" s="23"/>
      <c r="DHC441" s="23"/>
      <c r="DHD441" s="23"/>
      <c r="DHE441" s="23"/>
      <c r="DHF441" s="23"/>
      <c r="DHG441" s="23"/>
      <c r="DHH441" s="23"/>
      <c r="DHI441" s="23"/>
      <c r="DHJ441" s="23"/>
      <c r="DHK441" s="23"/>
      <c r="DHL441" s="23"/>
      <c r="DHM441" s="23"/>
      <c r="DHN441" s="23"/>
      <c r="DHO441" s="23"/>
      <c r="DHP441" s="23"/>
      <c r="DHQ441" s="23"/>
      <c r="DHR441" s="23"/>
      <c r="DHS441" s="23"/>
      <c r="DHT441" s="23"/>
      <c r="DHU441" s="23"/>
      <c r="DHV441" s="23"/>
      <c r="DHW441" s="23"/>
      <c r="DHX441" s="23"/>
      <c r="DHY441" s="23"/>
      <c r="DHZ441" s="23"/>
      <c r="DIA441" s="23"/>
      <c r="DIB441" s="23"/>
      <c r="DIC441" s="23"/>
      <c r="DID441" s="23"/>
      <c r="DIE441" s="23"/>
      <c r="DIF441" s="23"/>
      <c r="DIG441" s="23"/>
      <c r="DIH441" s="23"/>
      <c r="DII441" s="23"/>
      <c r="DIJ441" s="23"/>
      <c r="DIK441" s="23"/>
      <c r="DIL441" s="23"/>
      <c r="DIM441" s="23"/>
      <c r="DIN441" s="23"/>
      <c r="DIO441" s="23"/>
      <c r="DIP441" s="23"/>
      <c r="DIQ441" s="23"/>
      <c r="DIR441" s="23"/>
      <c r="DIS441" s="23"/>
      <c r="DIT441" s="23"/>
      <c r="DIU441" s="23"/>
      <c r="DIV441" s="23"/>
      <c r="DIW441" s="23"/>
      <c r="DIX441" s="23"/>
      <c r="DIY441" s="23"/>
      <c r="DIZ441" s="23"/>
      <c r="DJA441" s="23"/>
      <c r="DJB441" s="23"/>
      <c r="DJC441" s="23"/>
      <c r="DJD441" s="23"/>
      <c r="DJE441" s="23"/>
      <c r="DJF441" s="23"/>
      <c r="DJG441" s="23"/>
      <c r="DJH441" s="23"/>
      <c r="DJI441" s="23"/>
      <c r="DJJ441" s="23"/>
      <c r="DJK441" s="23"/>
      <c r="DJL441" s="23"/>
      <c r="DJM441" s="23"/>
      <c r="DJN441" s="23"/>
      <c r="DJO441" s="23"/>
      <c r="DJP441" s="23"/>
      <c r="DJQ441" s="23"/>
      <c r="DJR441" s="23"/>
      <c r="DJS441" s="23"/>
      <c r="DJT441" s="23"/>
      <c r="DJU441" s="23"/>
      <c r="DJV441" s="23"/>
      <c r="DJW441" s="23"/>
      <c r="DJX441" s="23"/>
      <c r="DJY441" s="23"/>
      <c r="DJZ441" s="23"/>
      <c r="DKA441" s="23"/>
      <c r="DKB441" s="23"/>
      <c r="DKC441" s="23"/>
      <c r="DKD441" s="23"/>
      <c r="DKE441" s="23"/>
      <c r="DKF441" s="23"/>
      <c r="DKG441" s="23"/>
      <c r="DKH441" s="23"/>
      <c r="DKI441" s="23"/>
      <c r="DKJ441" s="23"/>
      <c r="DKK441" s="23"/>
      <c r="DKL441" s="23"/>
      <c r="DKM441" s="23"/>
      <c r="DKN441" s="23"/>
      <c r="DKO441" s="23"/>
      <c r="DKP441" s="23"/>
      <c r="DKQ441" s="23"/>
      <c r="DKR441" s="23"/>
      <c r="DKS441" s="23"/>
      <c r="DKT441" s="23"/>
      <c r="DKU441" s="23"/>
      <c r="DKV441" s="23"/>
      <c r="DKW441" s="23"/>
      <c r="DKX441" s="23"/>
      <c r="DKY441" s="23"/>
      <c r="DKZ441" s="23"/>
      <c r="DLA441" s="23"/>
      <c r="DLB441" s="23"/>
      <c r="DLC441" s="23"/>
      <c r="DLD441" s="23"/>
      <c r="DLE441" s="23"/>
      <c r="DLF441" s="23"/>
      <c r="DLG441" s="23"/>
      <c r="DLH441" s="23"/>
      <c r="DLI441" s="23"/>
      <c r="DLJ441" s="23"/>
      <c r="DLK441" s="23"/>
      <c r="DLL441" s="23"/>
      <c r="DLM441" s="23"/>
      <c r="DLN441" s="23"/>
      <c r="DLO441" s="23"/>
      <c r="DLP441" s="23"/>
      <c r="DLQ441" s="23"/>
      <c r="DLR441" s="23"/>
      <c r="DLS441" s="23"/>
      <c r="DLT441" s="23"/>
      <c r="DLU441" s="23"/>
      <c r="DLV441" s="23"/>
      <c r="DLW441" s="23"/>
      <c r="DLX441" s="23"/>
      <c r="DLY441" s="23"/>
      <c r="DLZ441" s="23"/>
      <c r="DMA441" s="23"/>
      <c r="DMB441" s="23"/>
      <c r="DMC441" s="23"/>
      <c r="DMD441" s="23"/>
      <c r="DME441" s="23"/>
      <c r="DMF441" s="23"/>
      <c r="DMG441" s="23"/>
      <c r="DMH441" s="23"/>
      <c r="DMI441" s="23"/>
      <c r="DMJ441" s="23"/>
      <c r="DMK441" s="23"/>
      <c r="DML441" s="23"/>
      <c r="DMM441" s="23"/>
      <c r="DMN441" s="23"/>
      <c r="DMO441" s="23"/>
      <c r="DMP441" s="23"/>
      <c r="DMQ441" s="23"/>
      <c r="DMR441" s="23"/>
      <c r="DMS441" s="23"/>
      <c r="DMT441" s="23"/>
      <c r="DMU441" s="23"/>
      <c r="DMV441" s="23"/>
      <c r="DMW441" s="23"/>
      <c r="DMX441" s="23"/>
      <c r="DMY441" s="23"/>
      <c r="DMZ441" s="23"/>
      <c r="DNA441" s="23"/>
      <c r="DNB441" s="23"/>
      <c r="DNC441" s="23"/>
      <c r="DND441" s="23"/>
      <c r="DNE441" s="23"/>
      <c r="DNF441" s="23"/>
      <c r="DNG441" s="23"/>
      <c r="DNH441" s="23"/>
      <c r="DNI441" s="23"/>
      <c r="DNJ441" s="23"/>
      <c r="DNK441" s="23"/>
      <c r="DNL441" s="23"/>
      <c r="DNM441" s="23"/>
      <c r="DNN441" s="23"/>
      <c r="DNO441" s="23"/>
      <c r="DNP441" s="23"/>
      <c r="DNQ441" s="23"/>
      <c r="DNR441" s="23"/>
      <c r="DNS441" s="23"/>
      <c r="DNT441" s="23"/>
      <c r="DNU441" s="23"/>
      <c r="DNV441" s="23"/>
      <c r="DNW441" s="23"/>
      <c r="DNX441" s="23"/>
      <c r="DNY441" s="23"/>
      <c r="DNZ441" s="23"/>
      <c r="DOA441" s="23"/>
      <c r="DOB441" s="23"/>
      <c r="DOC441" s="23"/>
      <c r="DOD441" s="23"/>
      <c r="DOE441" s="23"/>
      <c r="DOF441" s="23"/>
      <c r="DOG441" s="23"/>
      <c r="DOH441" s="23"/>
      <c r="DOI441" s="23"/>
      <c r="DOJ441" s="23"/>
      <c r="DOK441" s="23"/>
      <c r="DOL441" s="23"/>
      <c r="DOM441" s="23"/>
      <c r="DON441" s="23"/>
      <c r="DOO441" s="23"/>
      <c r="DOP441" s="23"/>
      <c r="DOQ441" s="23"/>
      <c r="DOR441" s="23"/>
      <c r="DOS441" s="23"/>
      <c r="DOT441" s="23"/>
      <c r="DOU441" s="23"/>
      <c r="DOV441" s="23"/>
      <c r="DOW441" s="23"/>
      <c r="DOX441" s="23"/>
      <c r="DOY441" s="23"/>
      <c r="DOZ441" s="23"/>
      <c r="DPA441" s="23"/>
      <c r="DPB441" s="23"/>
      <c r="DPC441" s="23"/>
      <c r="DPD441" s="23"/>
      <c r="DPE441" s="23"/>
      <c r="DPF441" s="23"/>
      <c r="DPG441" s="23"/>
      <c r="DPH441" s="23"/>
      <c r="DPI441" s="23"/>
      <c r="DPJ441" s="23"/>
      <c r="DPK441" s="23"/>
      <c r="DPL441" s="23"/>
      <c r="DPM441" s="23"/>
      <c r="DPN441" s="23"/>
      <c r="DPO441" s="23"/>
      <c r="DPP441" s="23"/>
      <c r="DPQ441" s="23"/>
      <c r="DPR441" s="23"/>
      <c r="DPS441" s="23"/>
      <c r="DPT441" s="23"/>
      <c r="DPU441" s="23"/>
      <c r="DPV441" s="23"/>
      <c r="DPW441" s="23"/>
      <c r="DPX441" s="23"/>
      <c r="DPY441" s="23"/>
      <c r="DPZ441" s="23"/>
      <c r="DQA441" s="23"/>
      <c r="DQB441" s="23"/>
      <c r="DQC441" s="23"/>
      <c r="DQD441" s="23"/>
      <c r="DQE441" s="23"/>
      <c r="DQF441" s="23"/>
      <c r="DQG441" s="23"/>
      <c r="DQH441" s="23"/>
      <c r="DQI441" s="23"/>
      <c r="DQJ441" s="23"/>
      <c r="DQK441" s="23"/>
      <c r="DQL441" s="23"/>
      <c r="DQM441" s="23"/>
      <c r="DQN441" s="23"/>
      <c r="DQO441" s="23"/>
      <c r="DQP441" s="23"/>
      <c r="DQQ441" s="23"/>
      <c r="DQR441" s="23"/>
      <c r="DQS441" s="23"/>
      <c r="DQT441" s="23"/>
      <c r="DQU441" s="23"/>
      <c r="DQV441" s="23"/>
      <c r="DQW441" s="23"/>
      <c r="DQX441" s="23"/>
      <c r="DQY441" s="23"/>
      <c r="DQZ441" s="23"/>
      <c r="DRA441" s="23"/>
      <c r="DRB441" s="23"/>
      <c r="DRC441" s="23"/>
      <c r="DRD441" s="23"/>
      <c r="DRE441" s="23"/>
      <c r="DRF441" s="23"/>
      <c r="DRG441" s="23"/>
      <c r="DRH441" s="23"/>
      <c r="DRI441" s="23"/>
      <c r="DRJ441" s="23"/>
      <c r="DRK441" s="23"/>
      <c r="DRL441" s="23"/>
      <c r="DRM441" s="23"/>
      <c r="DRN441" s="23"/>
      <c r="DRO441" s="23"/>
      <c r="DRP441" s="23"/>
      <c r="DRQ441" s="23"/>
      <c r="DRR441" s="23"/>
      <c r="DRS441" s="23"/>
      <c r="DRT441" s="23"/>
      <c r="DRU441" s="23"/>
      <c r="DRV441" s="23"/>
      <c r="DRW441" s="23"/>
      <c r="DRX441" s="23"/>
      <c r="DRY441" s="23"/>
      <c r="DRZ441" s="23"/>
      <c r="DSA441" s="23"/>
      <c r="DSB441" s="23"/>
      <c r="DSC441" s="23"/>
      <c r="DSD441" s="23"/>
      <c r="DSE441" s="23"/>
      <c r="DSF441" s="23"/>
      <c r="DSG441" s="23"/>
      <c r="DSH441" s="23"/>
      <c r="DSI441" s="23"/>
      <c r="DSJ441" s="23"/>
      <c r="DSK441" s="23"/>
      <c r="DSL441" s="23"/>
      <c r="DSM441" s="23"/>
      <c r="DSN441" s="23"/>
      <c r="DSO441" s="23"/>
      <c r="DSP441" s="23"/>
      <c r="DSQ441" s="23"/>
      <c r="DSR441" s="23"/>
      <c r="DSS441" s="23"/>
      <c r="DST441" s="23"/>
      <c r="DSU441" s="23"/>
      <c r="DSV441" s="23"/>
      <c r="DSW441" s="23"/>
      <c r="DSX441" s="23"/>
      <c r="DSY441" s="23"/>
      <c r="DSZ441" s="23"/>
      <c r="DTA441" s="23"/>
      <c r="DTB441" s="23"/>
      <c r="DTC441" s="23"/>
      <c r="DTD441" s="23"/>
      <c r="DTE441" s="23"/>
      <c r="DTF441" s="23"/>
      <c r="DTG441" s="23"/>
      <c r="DTH441" s="23"/>
      <c r="DTI441" s="23"/>
      <c r="DTJ441" s="23"/>
      <c r="DTK441" s="23"/>
      <c r="DTL441" s="23"/>
      <c r="DTM441" s="23"/>
      <c r="DTN441" s="23"/>
      <c r="DTO441" s="23"/>
      <c r="DTP441" s="23"/>
      <c r="DTQ441" s="23"/>
      <c r="DTR441" s="23"/>
      <c r="DTS441" s="23"/>
      <c r="DTT441" s="23"/>
      <c r="DTU441" s="23"/>
      <c r="DTV441" s="23"/>
      <c r="DTW441" s="23"/>
      <c r="DTX441" s="23"/>
      <c r="DTY441" s="23"/>
      <c r="DTZ441" s="23"/>
      <c r="DUA441" s="23"/>
      <c r="DUB441" s="23"/>
      <c r="DUC441" s="23"/>
      <c r="DUD441" s="23"/>
      <c r="DUE441" s="23"/>
      <c r="DUF441" s="23"/>
      <c r="DUG441" s="23"/>
      <c r="DUH441" s="23"/>
      <c r="DUI441" s="23"/>
      <c r="DUJ441" s="23"/>
      <c r="DUK441" s="23"/>
      <c r="DUL441" s="23"/>
      <c r="DUM441" s="23"/>
      <c r="DUN441" s="23"/>
      <c r="DUO441" s="23"/>
      <c r="DUP441" s="23"/>
      <c r="DUQ441" s="23"/>
      <c r="DUR441" s="23"/>
      <c r="DUS441" s="23"/>
      <c r="DUT441" s="23"/>
      <c r="DUU441" s="23"/>
      <c r="DUV441" s="23"/>
      <c r="DUW441" s="23"/>
      <c r="DUX441" s="23"/>
      <c r="DUY441" s="23"/>
      <c r="DUZ441" s="23"/>
      <c r="DVA441" s="23"/>
      <c r="DVB441" s="23"/>
      <c r="DVC441" s="23"/>
      <c r="DVD441" s="23"/>
      <c r="DVE441" s="23"/>
      <c r="DVF441" s="23"/>
      <c r="DVG441" s="23"/>
      <c r="DVH441" s="23"/>
      <c r="DVI441" s="23"/>
      <c r="DVJ441" s="23"/>
      <c r="DVK441" s="23"/>
      <c r="DVL441" s="23"/>
      <c r="DVM441" s="23"/>
      <c r="DVN441" s="23"/>
      <c r="DVO441" s="23"/>
      <c r="DVP441" s="23"/>
      <c r="DVQ441" s="23"/>
      <c r="DVR441" s="23"/>
      <c r="DVS441" s="23"/>
      <c r="DVT441" s="23"/>
      <c r="DVU441" s="23"/>
      <c r="DVV441" s="23"/>
      <c r="DVW441" s="23"/>
      <c r="DVX441" s="23"/>
      <c r="DVY441" s="23"/>
      <c r="DVZ441" s="23"/>
      <c r="DWA441" s="23"/>
      <c r="DWB441" s="23"/>
      <c r="DWC441" s="23"/>
      <c r="DWD441" s="23"/>
      <c r="DWE441" s="23"/>
      <c r="DWF441" s="23"/>
      <c r="DWG441" s="23"/>
      <c r="DWH441" s="23"/>
      <c r="DWI441" s="23"/>
      <c r="DWJ441" s="23"/>
      <c r="DWK441" s="23"/>
      <c r="DWL441" s="23"/>
      <c r="DWM441" s="23"/>
      <c r="DWN441" s="23"/>
      <c r="DWO441" s="23"/>
      <c r="DWP441" s="23"/>
      <c r="DWQ441" s="23"/>
      <c r="DWR441" s="23"/>
      <c r="DWS441" s="23"/>
      <c r="DWT441" s="23"/>
      <c r="DWU441" s="23"/>
      <c r="DWV441" s="23"/>
      <c r="DWW441" s="23"/>
      <c r="DWX441" s="23"/>
      <c r="DWY441" s="23"/>
      <c r="DWZ441" s="23"/>
      <c r="DXA441" s="23"/>
      <c r="DXB441" s="23"/>
      <c r="DXC441" s="23"/>
      <c r="DXD441" s="23"/>
      <c r="DXE441" s="23"/>
      <c r="DXF441" s="23"/>
      <c r="DXG441" s="23"/>
      <c r="DXH441" s="23"/>
      <c r="DXI441" s="23"/>
      <c r="DXJ441" s="23"/>
      <c r="DXK441" s="23"/>
      <c r="DXL441" s="23"/>
      <c r="DXM441" s="23"/>
      <c r="DXN441" s="23"/>
      <c r="DXO441" s="23"/>
      <c r="DXP441" s="23"/>
      <c r="DXQ441" s="23"/>
      <c r="DXR441" s="23"/>
      <c r="DXS441" s="23"/>
      <c r="DXT441" s="23"/>
      <c r="DXU441" s="23"/>
      <c r="DXV441" s="23"/>
      <c r="DXW441" s="23"/>
      <c r="DXX441" s="23"/>
      <c r="DXY441" s="23"/>
      <c r="DXZ441" s="23"/>
      <c r="DYA441" s="23"/>
      <c r="DYB441" s="23"/>
      <c r="DYC441" s="23"/>
      <c r="DYD441" s="23"/>
      <c r="DYE441" s="23"/>
      <c r="DYF441" s="23"/>
      <c r="DYG441" s="23"/>
      <c r="DYH441" s="23"/>
      <c r="DYI441" s="23"/>
      <c r="DYJ441" s="23"/>
      <c r="DYK441" s="23"/>
      <c r="DYL441" s="23"/>
      <c r="DYM441" s="23"/>
      <c r="DYN441" s="23"/>
      <c r="DYO441" s="23"/>
      <c r="DYP441" s="23"/>
      <c r="DYQ441" s="23"/>
      <c r="DYR441" s="23"/>
      <c r="DYS441" s="23"/>
      <c r="DYT441" s="23"/>
      <c r="DYU441" s="23"/>
      <c r="DYV441" s="23"/>
      <c r="DYW441" s="23"/>
      <c r="DYX441" s="23"/>
      <c r="DYY441" s="23"/>
      <c r="DYZ441" s="23"/>
      <c r="DZA441" s="23"/>
      <c r="DZB441" s="23"/>
      <c r="DZC441" s="23"/>
      <c r="DZD441" s="23"/>
      <c r="DZE441" s="23"/>
      <c r="DZF441" s="23"/>
      <c r="DZG441" s="23"/>
      <c r="DZH441" s="23"/>
      <c r="DZI441" s="23"/>
      <c r="DZJ441" s="23"/>
      <c r="DZK441" s="23"/>
      <c r="DZL441" s="23"/>
      <c r="DZM441" s="23"/>
      <c r="DZN441" s="23"/>
      <c r="DZO441" s="23"/>
      <c r="DZP441" s="23"/>
      <c r="DZQ441" s="23"/>
      <c r="DZR441" s="23"/>
      <c r="DZS441" s="23"/>
      <c r="DZT441" s="23"/>
      <c r="DZU441" s="23"/>
      <c r="DZV441" s="23"/>
      <c r="DZW441" s="23"/>
      <c r="DZX441" s="23"/>
      <c r="DZY441" s="23"/>
      <c r="DZZ441" s="23"/>
      <c r="EAA441" s="23"/>
      <c r="EAB441" s="23"/>
      <c r="EAC441" s="23"/>
      <c r="EAD441" s="23"/>
      <c r="EAE441" s="23"/>
      <c r="EAF441" s="23"/>
      <c r="EAG441" s="23"/>
      <c r="EAH441" s="23"/>
      <c r="EAI441" s="23"/>
      <c r="EAJ441" s="23"/>
      <c r="EAK441" s="23"/>
      <c r="EAL441" s="23"/>
      <c r="EAM441" s="23"/>
      <c r="EAN441" s="23"/>
      <c r="EAO441" s="23"/>
      <c r="EAP441" s="23"/>
      <c r="EAQ441" s="23"/>
      <c r="EAR441" s="23"/>
      <c r="EAS441" s="23"/>
      <c r="EAT441" s="23"/>
      <c r="EAU441" s="23"/>
      <c r="EAV441" s="23"/>
      <c r="EAW441" s="23"/>
      <c r="EAX441" s="23"/>
      <c r="EAY441" s="23"/>
      <c r="EAZ441" s="23"/>
      <c r="EBA441" s="23"/>
      <c r="EBB441" s="23"/>
      <c r="EBC441" s="23"/>
      <c r="EBD441" s="23"/>
      <c r="EBE441" s="23"/>
      <c r="EBF441" s="23"/>
      <c r="EBG441" s="23"/>
      <c r="EBH441" s="23"/>
      <c r="EBI441" s="23"/>
      <c r="EBJ441" s="23"/>
      <c r="EBK441" s="23"/>
      <c r="EBL441" s="23"/>
      <c r="EBM441" s="23"/>
      <c r="EBN441" s="23"/>
      <c r="EBO441" s="23"/>
      <c r="EBP441" s="23"/>
      <c r="EBQ441" s="23"/>
      <c r="EBR441" s="23"/>
      <c r="EBS441" s="23"/>
      <c r="EBT441" s="23"/>
      <c r="EBU441" s="23"/>
      <c r="EBV441" s="23"/>
      <c r="EBW441" s="23"/>
      <c r="EBX441" s="23"/>
      <c r="EBY441" s="23"/>
      <c r="EBZ441" s="23"/>
      <c r="ECA441" s="23"/>
      <c r="ECB441" s="23"/>
      <c r="ECC441" s="23"/>
      <c r="ECD441" s="23"/>
      <c r="ECE441" s="23"/>
      <c r="ECF441" s="23"/>
      <c r="ECG441" s="23"/>
      <c r="ECH441" s="23"/>
      <c r="ECI441" s="23"/>
      <c r="ECJ441" s="23"/>
      <c r="ECK441" s="23"/>
      <c r="ECL441" s="23"/>
      <c r="ECM441" s="23"/>
      <c r="ECN441" s="23"/>
      <c r="ECO441" s="23"/>
      <c r="ECP441" s="23"/>
      <c r="ECQ441" s="23"/>
      <c r="ECR441" s="23"/>
      <c r="ECS441" s="23"/>
      <c r="ECT441" s="23"/>
      <c r="ECU441" s="23"/>
      <c r="ECV441" s="23"/>
      <c r="ECW441" s="23"/>
      <c r="ECX441" s="23"/>
      <c r="ECY441" s="23"/>
      <c r="ECZ441" s="23"/>
      <c r="EDA441" s="23"/>
      <c r="EDB441" s="23"/>
      <c r="EDC441" s="23"/>
      <c r="EDD441" s="23"/>
      <c r="EDE441" s="23"/>
      <c r="EDF441" s="23"/>
      <c r="EDG441" s="23"/>
      <c r="EDH441" s="23"/>
      <c r="EDI441" s="23"/>
      <c r="EDJ441" s="23"/>
      <c r="EDK441" s="23"/>
      <c r="EDL441" s="23"/>
      <c r="EDM441" s="23"/>
      <c r="EDN441" s="23"/>
      <c r="EDO441" s="23"/>
      <c r="EDP441" s="23"/>
      <c r="EDQ441" s="23"/>
      <c r="EDR441" s="23"/>
      <c r="EDS441" s="23"/>
      <c r="EDT441" s="23"/>
      <c r="EDU441" s="23"/>
      <c r="EDV441" s="23"/>
      <c r="EDW441" s="23"/>
      <c r="EDX441" s="23"/>
      <c r="EDY441" s="23"/>
      <c r="EDZ441" s="23"/>
      <c r="EEA441" s="23"/>
      <c r="EEB441" s="23"/>
      <c r="EEC441" s="23"/>
      <c r="EED441" s="23"/>
      <c r="EEE441" s="23"/>
      <c r="EEF441" s="23"/>
      <c r="EEG441" s="23"/>
      <c r="EEH441" s="23"/>
      <c r="EEI441" s="23"/>
      <c r="EEJ441" s="23"/>
      <c r="EEK441" s="23"/>
      <c r="EEL441" s="23"/>
      <c r="EEM441" s="23"/>
      <c r="EEN441" s="23"/>
      <c r="EEO441" s="23"/>
      <c r="EEP441" s="23"/>
      <c r="EEQ441" s="23"/>
      <c r="EER441" s="23"/>
      <c r="EES441" s="23"/>
      <c r="EET441" s="23"/>
      <c r="EEU441" s="23"/>
      <c r="EEV441" s="23"/>
      <c r="EEW441" s="23"/>
      <c r="EEX441" s="23"/>
      <c r="EEY441" s="23"/>
      <c r="EEZ441" s="23"/>
      <c r="EFA441" s="23"/>
      <c r="EFB441" s="23"/>
      <c r="EFC441" s="23"/>
      <c r="EFD441" s="23"/>
      <c r="EFE441" s="23"/>
      <c r="EFF441" s="23"/>
      <c r="EFG441" s="23"/>
      <c r="EFH441" s="23"/>
      <c r="EFI441" s="23"/>
      <c r="EFJ441" s="23"/>
      <c r="EFK441" s="23"/>
      <c r="EFL441" s="23"/>
      <c r="EFM441" s="23"/>
      <c r="EFN441" s="23"/>
      <c r="EFO441" s="23"/>
      <c r="EFP441" s="23"/>
      <c r="EFQ441" s="23"/>
      <c r="EFR441" s="23"/>
      <c r="EFS441" s="23"/>
      <c r="EFT441" s="23"/>
      <c r="EFU441" s="23"/>
      <c r="EFV441" s="23"/>
      <c r="EFW441" s="23"/>
      <c r="EFX441" s="23"/>
      <c r="EFY441" s="23"/>
      <c r="EFZ441" s="23"/>
      <c r="EGA441" s="23"/>
      <c r="EGB441" s="23"/>
      <c r="EGC441" s="23"/>
      <c r="EGD441" s="23"/>
      <c r="EGE441" s="23"/>
      <c r="EGF441" s="23"/>
      <c r="EGG441" s="23"/>
      <c r="EGH441" s="23"/>
      <c r="EGI441" s="23"/>
      <c r="EGJ441" s="23"/>
      <c r="EGK441" s="23"/>
      <c r="EGL441" s="23"/>
      <c r="EGM441" s="23"/>
      <c r="EGN441" s="23"/>
      <c r="EGO441" s="23"/>
      <c r="EGP441" s="23"/>
      <c r="EGQ441" s="23"/>
      <c r="EGR441" s="23"/>
      <c r="EGS441" s="23"/>
      <c r="EGT441" s="23"/>
      <c r="EGU441" s="23"/>
      <c r="EGV441" s="23"/>
      <c r="EGW441" s="23"/>
      <c r="EGX441" s="23"/>
      <c r="EGY441" s="23"/>
      <c r="EGZ441" s="23"/>
      <c r="EHA441" s="23"/>
      <c r="EHB441" s="23"/>
      <c r="EHC441" s="23"/>
      <c r="EHD441" s="23"/>
      <c r="EHE441" s="23"/>
      <c r="EHF441" s="23"/>
      <c r="EHG441" s="23"/>
      <c r="EHH441" s="23"/>
      <c r="EHI441" s="23"/>
      <c r="EHJ441" s="23"/>
      <c r="EHK441" s="23"/>
      <c r="EHL441" s="23"/>
      <c r="EHM441" s="23"/>
      <c r="EHN441" s="23"/>
      <c r="EHO441" s="23"/>
      <c r="EHP441" s="23"/>
      <c r="EHQ441" s="23"/>
      <c r="EHR441" s="23"/>
      <c r="EHS441" s="23"/>
      <c r="EHT441" s="23"/>
      <c r="EHU441" s="23"/>
      <c r="EHV441" s="23"/>
      <c r="EHW441" s="23"/>
      <c r="EHX441" s="23"/>
      <c r="EHY441" s="23"/>
      <c r="EHZ441" s="23"/>
      <c r="EIA441" s="23"/>
      <c r="EIB441" s="23"/>
      <c r="EIC441" s="23"/>
      <c r="EID441" s="23"/>
      <c r="EIE441" s="23"/>
      <c r="EIF441" s="23"/>
      <c r="EIG441" s="23"/>
      <c r="EIH441" s="23"/>
      <c r="EII441" s="23"/>
      <c r="EIJ441" s="23"/>
      <c r="EIK441" s="23"/>
      <c r="EIL441" s="23"/>
      <c r="EIM441" s="23"/>
      <c r="EIN441" s="23"/>
      <c r="EIO441" s="23"/>
      <c r="EIP441" s="23"/>
      <c r="EIQ441" s="23"/>
      <c r="EIR441" s="23"/>
      <c r="EIS441" s="23"/>
      <c r="EIT441" s="23"/>
      <c r="EIU441" s="23"/>
      <c r="EIV441" s="23"/>
      <c r="EIW441" s="23"/>
      <c r="EIX441" s="23"/>
      <c r="EIY441" s="23"/>
      <c r="EIZ441" s="23"/>
      <c r="EJA441" s="23"/>
      <c r="EJB441" s="23"/>
      <c r="EJC441" s="23"/>
      <c r="EJD441" s="23"/>
      <c r="EJE441" s="23"/>
      <c r="EJF441" s="23"/>
      <c r="EJG441" s="23"/>
      <c r="EJH441" s="23"/>
      <c r="EJI441" s="23"/>
      <c r="EJJ441" s="23"/>
      <c r="EJK441" s="23"/>
      <c r="EJL441" s="23"/>
      <c r="EJM441" s="23"/>
      <c r="EJN441" s="23"/>
      <c r="EJO441" s="23"/>
      <c r="EJP441" s="23"/>
      <c r="EJQ441" s="23"/>
      <c r="EJR441" s="23"/>
      <c r="EJS441" s="23"/>
      <c r="EJT441" s="23"/>
      <c r="EJU441" s="23"/>
      <c r="EJV441" s="23"/>
      <c r="EJW441" s="23"/>
      <c r="EJX441" s="23"/>
      <c r="EJY441" s="23"/>
      <c r="EJZ441" s="23"/>
      <c r="EKA441" s="23"/>
      <c r="EKB441" s="23"/>
      <c r="EKC441" s="23"/>
      <c r="EKD441" s="23"/>
      <c r="EKE441" s="23"/>
      <c r="EKF441" s="23"/>
      <c r="EKG441" s="23"/>
      <c r="EKH441" s="23"/>
      <c r="EKI441" s="23"/>
      <c r="EKJ441" s="23"/>
      <c r="EKK441" s="23"/>
      <c r="EKL441" s="23"/>
      <c r="EKM441" s="23"/>
      <c r="EKN441" s="23"/>
      <c r="EKO441" s="23"/>
      <c r="EKP441" s="23"/>
      <c r="EKQ441" s="23"/>
      <c r="EKR441" s="23"/>
      <c r="EKS441" s="23"/>
      <c r="EKT441" s="23"/>
      <c r="EKU441" s="23"/>
      <c r="EKV441" s="23"/>
      <c r="EKW441" s="23"/>
      <c r="EKX441" s="23"/>
      <c r="EKY441" s="23"/>
      <c r="EKZ441" s="23"/>
      <c r="ELA441" s="23"/>
      <c r="ELB441" s="23"/>
      <c r="ELC441" s="23"/>
      <c r="ELD441" s="23"/>
      <c r="ELE441" s="23"/>
      <c r="ELF441" s="23"/>
      <c r="ELG441" s="23"/>
      <c r="ELH441" s="23"/>
      <c r="ELI441" s="23"/>
      <c r="ELJ441" s="23"/>
      <c r="ELK441" s="23"/>
      <c r="ELL441" s="23"/>
      <c r="ELM441" s="23"/>
      <c r="ELN441" s="23"/>
      <c r="ELO441" s="23"/>
      <c r="ELP441" s="23"/>
      <c r="ELQ441" s="23"/>
      <c r="ELR441" s="23"/>
      <c r="ELS441" s="23"/>
      <c r="ELT441" s="23"/>
      <c r="ELU441" s="23"/>
      <c r="ELV441" s="23"/>
      <c r="ELW441" s="23"/>
      <c r="ELX441" s="23"/>
      <c r="ELY441" s="23"/>
      <c r="ELZ441" s="23"/>
      <c r="EMA441" s="23"/>
      <c r="EMB441" s="23"/>
      <c r="EMC441" s="23"/>
      <c r="EMD441" s="23"/>
      <c r="EME441" s="23"/>
      <c r="EMF441" s="23"/>
      <c r="EMG441" s="23"/>
      <c r="EMH441" s="23"/>
      <c r="EMI441" s="23"/>
      <c r="EMJ441" s="23"/>
      <c r="EMK441" s="23"/>
      <c r="EML441" s="23"/>
      <c r="EMM441" s="23"/>
      <c r="EMN441" s="23"/>
      <c r="EMO441" s="23"/>
      <c r="EMP441" s="23"/>
      <c r="EMQ441" s="23"/>
      <c r="EMR441" s="23"/>
      <c r="EMS441" s="23"/>
      <c r="EMT441" s="23"/>
      <c r="EMU441" s="23"/>
      <c r="EMV441" s="23"/>
      <c r="EMW441" s="23"/>
      <c r="EMX441" s="23"/>
      <c r="EMY441" s="23"/>
      <c r="EMZ441" s="23"/>
      <c r="ENA441" s="23"/>
      <c r="ENB441" s="23"/>
      <c r="ENC441" s="23"/>
      <c r="END441" s="23"/>
      <c r="ENE441" s="23"/>
      <c r="ENF441" s="23"/>
      <c r="ENG441" s="23"/>
      <c r="ENH441" s="23"/>
      <c r="ENI441" s="23"/>
      <c r="ENJ441" s="23"/>
      <c r="ENK441" s="23"/>
      <c r="ENL441" s="23"/>
      <c r="ENM441" s="23"/>
      <c r="ENN441" s="23"/>
      <c r="ENO441" s="23"/>
      <c r="ENP441" s="23"/>
      <c r="ENQ441" s="23"/>
      <c r="ENR441" s="23"/>
      <c r="ENS441" s="23"/>
      <c r="ENT441" s="23"/>
      <c r="ENU441" s="23"/>
      <c r="ENV441" s="23"/>
      <c r="ENW441" s="23"/>
      <c r="ENX441" s="23"/>
      <c r="ENY441" s="23"/>
      <c r="ENZ441" s="23"/>
      <c r="EOA441" s="23"/>
      <c r="EOB441" s="23"/>
      <c r="EOC441" s="23"/>
      <c r="EOD441" s="23"/>
      <c r="EOE441" s="23"/>
      <c r="EOF441" s="23"/>
      <c r="EOG441" s="23"/>
      <c r="EOH441" s="23"/>
      <c r="EOI441" s="23"/>
      <c r="EOJ441" s="23"/>
      <c r="EOK441" s="23"/>
      <c r="EOL441" s="23"/>
      <c r="EOM441" s="23"/>
      <c r="EON441" s="23"/>
      <c r="EOO441" s="23"/>
      <c r="EOP441" s="23"/>
      <c r="EOQ441" s="23"/>
      <c r="EOR441" s="23"/>
      <c r="EOS441" s="23"/>
      <c r="EOT441" s="23"/>
      <c r="EOU441" s="23"/>
      <c r="EOV441" s="23"/>
      <c r="EOW441" s="23"/>
      <c r="EOX441" s="23"/>
      <c r="EOY441" s="23"/>
      <c r="EOZ441" s="23"/>
      <c r="EPA441" s="23"/>
      <c r="EPB441" s="23"/>
      <c r="EPC441" s="23"/>
      <c r="EPD441" s="23"/>
      <c r="EPE441" s="23"/>
      <c r="EPF441" s="23"/>
      <c r="EPG441" s="23"/>
      <c r="EPH441" s="23"/>
      <c r="EPI441" s="23"/>
      <c r="EPJ441" s="23"/>
      <c r="EPK441" s="23"/>
      <c r="EPL441" s="23"/>
      <c r="EPM441" s="23"/>
      <c r="EPN441" s="23"/>
      <c r="EPO441" s="23"/>
      <c r="EPP441" s="23"/>
      <c r="EPQ441" s="23"/>
      <c r="EPR441" s="23"/>
      <c r="EPS441" s="23"/>
      <c r="EPT441" s="23"/>
      <c r="EPU441" s="23"/>
      <c r="EPV441" s="23"/>
      <c r="EPW441" s="23"/>
      <c r="EPX441" s="23"/>
      <c r="EPY441" s="23"/>
      <c r="EPZ441" s="23"/>
      <c r="EQA441" s="23"/>
      <c r="EQB441" s="23"/>
      <c r="EQC441" s="23"/>
      <c r="EQD441" s="23"/>
      <c r="EQE441" s="23"/>
      <c r="EQF441" s="23"/>
      <c r="EQG441" s="23"/>
      <c r="EQH441" s="23"/>
      <c r="EQI441" s="23"/>
      <c r="EQJ441" s="23"/>
      <c r="EQK441" s="23"/>
      <c r="EQL441" s="23"/>
      <c r="EQM441" s="23"/>
      <c r="EQN441" s="23"/>
      <c r="EQO441" s="23"/>
      <c r="EQP441" s="23"/>
      <c r="EQQ441" s="23"/>
      <c r="EQR441" s="23"/>
      <c r="EQS441" s="23"/>
      <c r="EQT441" s="23"/>
      <c r="EQU441" s="23"/>
      <c r="EQV441" s="23"/>
      <c r="EQW441" s="23"/>
      <c r="EQX441" s="23"/>
      <c r="EQY441" s="23"/>
      <c r="EQZ441" s="23"/>
      <c r="ERA441" s="23"/>
      <c r="ERB441" s="23"/>
      <c r="ERC441" s="23"/>
      <c r="ERD441" s="23"/>
      <c r="ERE441" s="23"/>
      <c r="ERF441" s="23"/>
      <c r="ERG441" s="23"/>
      <c r="ERH441" s="23"/>
      <c r="ERI441" s="23"/>
      <c r="ERJ441" s="23"/>
      <c r="ERK441" s="23"/>
      <c r="ERL441" s="23"/>
      <c r="ERM441" s="23"/>
      <c r="ERN441" s="23"/>
      <c r="ERO441" s="23"/>
      <c r="ERP441" s="23"/>
      <c r="ERQ441" s="23"/>
      <c r="ERR441" s="23"/>
      <c r="ERS441" s="23"/>
      <c r="ERT441" s="23"/>
      <c r="ERU441" s="23"/>
      <c r="ERV441" s="23"/>
      <c r="ERW441" s="23"/>
      <c r="ERX441" s="23"/>
      <c r="ERY441" s="23"/>
      <c r="ERZ441" s="23"/>
      <c r="ESA441" s="23"/>
      <c r="ESB441" s="23"/>
      <c r="ESC441" s="23"/>
      <c r="ESD441" s="23"/>
      <c r="ESE441" s="23"/>
      <c r="ESF441" s="23"/>
      <c r="ESG441" s="23"/>
      <c r="ESH441" s="23"/>
      <c r="ESI441" s="23"/>
      <c r="ESJ441" s="23"/>
      <c r="ESK441" s="23"/>
      <c r="ESL441" s="23"/>
      <c r="ESM441" s="23"/>
      <c r="ESN441" s="23"/>
      <c r="ESO441" s="23"/>
      <c r="ESP441" s="23"/>
      <c r="ESQ441" s="23"/>
      <c r="ESR441" s="23"/>
      <c r="ESS441" s="23"/>
      <c r="EST441" s="23"/>
      <c r="ESU441" s="23"/>
      <c r="ESV441" s="23"/>
      <c r="ESW441" s="23"/>
      <c r="ESX441" s="23"/>
      <c r="ESY441" s="23"/>
      <c r="ESZ441" s="23"/>
      <c r="ETA441" s="23"/>
      <c r="ETB441" s="23"/>
      <c r="ETC441" s="23"/>
      <c r="ETD441" s="23"/>
      <c r="ETE441" s="23"/>
      <c r="ETF441" s="23"/>
      <c r="ETG441" s="23"/>
      <c r="ETH441" s="23"/>
      <c r="ETI441" s="23"/>
      <c r="ETJ441" s="23"/>
      <c r="ETK441" s="23"/>
      <c r="ETL441" s="23"/>
      <c r="ETM441" s="23"/>
      <c r="ETN441" s="23"/>
      <c r="ETO441" s="23"/>
      <c r="ETP441" s="23"/>
      <c r="ETQ441" s="23"/>
      <c r="ETR441" s="23"/>
      <c r="ETS441" s="23"/>
      <c r="ETT441" s="23"/>
      <c r="ETU441" s="23"/>
      <c r="ETV441" s="23"/>
      <c r="ETW441" s="23"/>
      <c r="ETX441" s="23"/>
      <c r="ETY441" s="23"/>
      <c r="ETZ441" s="23"/>
      <c r="EUA441" s="23"/>
      <c r="EUB441" s="23"/>
      <c r="EUC441" s="23"/>
      <c r="EUD441" s="23"/>
      <c r="EUE441" s="23"/>
      <c r="EUF441" s="23"/>
      <c r="EUG441" s="23"/>
      <c r="EUH441" s="23"/>
      <c r="EUI441" s="23"/>
      <c r="EUJ441" s="23"/>
      <c r="EUK441" s="23"/>
      <c r="EUL441" s="23"/>
      <c r="EUM441" s="23"/>
      <c r="EUN441" s="23"/>
      <c r="EUO441" s="23"/>
      <c r="EUP441" s="23"/>
      <c r="EUQ441" s="23"/>
      <c r="EUR441" s="23"/>
      <c r="EUS441" s="23"/>
      <c r="EUT441" s="23"/>
      <c r="EUU441" s="23"/>
      <c r="EUV441" s="23"/>
      <c r="EUW441" s="23"/>
      <c r="EUX441" s="23"/>
      <c r="EUY441" s="23"/>
      <c r="EUZ441" s="23"/>
      <c r="EVA441" s="23"/>
      <c r="EVB441" s="23"/>
      <c r="EVC441" s="23"/>
      <c r="EVD441" s="23"/>
      <c r="EVE441" s="23"/>
      <c r="EVF441" s="23"/>
      <c r="EVG441" s="23"/>
      <c r="EVH441" s="23"/>
      <c r="EVI441" s="23"/>
      <c r="EVJ441" s="23"/>
      <c r="EVK441" s="23"/>
      <c r="EVL441" s="23"/>
      <c r="EVM441" s="23"/>
      <c r="EVN441" s="23"/>
      <c r="EVO441" s="23"/>
      <c r="EVP441" s="23"/>
      <c r="EVQ441" s="23"/>
      <c r="EVR441" s="23"/>
      <c r="EVS441" s="23"/>
      <c r="EVT441" s="23"/>
      <c r="EVU441" s="23"/>
      <c r="EVV441" s="23"/>
      <c r="EVW441" s="23"/>
      <c r="EVX441" s="23"/>
      <c r="EVY441" s="23"/>
      <c r="EVZ441" s="23"/>
      <c r="EWA441" s="23"/>
      <c r="EWB441" s="23"/>
      <c r="EWC441" s="23"/>
      <c r="EWD441" s="23"/>
      <c r="EWE441" s="23"/>
      <c r="EWF441" s="23"/>
      <c r="EWG441" s="23"/>
      <c r="EWH441" s="23"/>
      <c r="EWI441" s="23"/>
      <c r="EWJ441" s="23"/>
      <c r="EWK441" s="23"/>
      <c r="EWL441" s="23"/>
      <c r="EWM441" s="23"/>
      <c r="EWN441" s="23"/>
      <c r="EWO441" s="23"/>
      <c r="EWP441" s="23"/>
      <c r="EWQ441" s="23"/>
      <c r="EWR441" s="23"/>
      <c r="EWS441" s="23"/>
      <c r="EWT441" s="23"/>
      <c r="EWU441" s="23"/>
      <c r="EWV441" s="23"/>
      <c r="EWW441" s="23"/>
      <c r="EWX441" s="23"/>
      <c r="EWY441" s="23"/>
      <c r="EWZ441" s="23"/>
      <c r="EXA441" s="23"/>
      <c r="EXB441" s="23"/>
      <c r="EXC441" s="23"/>
      <c r="EXD441" s="23"/>
      <c r="EXE441" s="23"/>
      <c r="EXF441" s="23"/>
      <c r="EXG441" s="23"/>
      <c r="EXH441" s="23"/>
      <c r="EXI441" s="23"/>
      <c r="EXJ441" s="23"/>
      <c r="EXK441" s="23"/>
      <c r="EXL441" s="23"/>
      <c r="EXM441" s="23"/>
      <c r="EXN441" s="23"/>
      <c r="EXO441" s="23"/>
      <c r="EXP441" s="23"/>
      <c r="EXQ441" s="23"/>
      <c r="EXR441" s="23"/>
      <c r="EXS441" s="23"/>
      <c r="EXT441" s="23"/>
      <c r="EXU441" s="23"/>
      <c r="EXV441" s="23"/>
      <c r="EXW441" s="23"/>
      <c r="EXX441" s="23"/>
      <c r="EXY441" s="23"/>
      <c r="EXZ441" s="23"/>
      <c r="EYA441" s="23"/>
      <c r="EYB441" s="23"/>
      <c r="EYC441" s="23"/>
      <c r="EYD441" s="23"/>
      <c r="EYE441" s="23"/>
      <c r="EYF441" s="23"/>
      <c r="EYG441" s="23"/>
      <c r="EYH441" s="23"/>
      <c r="EYI441" s="23"/>
      <c r="EYJ441" s="23"/>
      <c r="EYK441" s="23"/>
      <c r="EYL441" s="23"/>
      <c r="EYM441" s="23"/>
      <c r="EYN441" s="23"/>
      <c r="EYO441" s="23"/>
      <c r="EYP441" s="23"/>
      <c r="EYQ441" s="23"/>
      <c r="EYR441" s="23"/>
      <c r="EYS441" s="23"/>
      <c r="EYT441" s="23"/>
      <c r="EYU441" s="23"/>
      <c r="EYV441" s="23"/>
      <c r="EYW441" s="23"/>
      <c r="EYX441" s="23"/>
      <c r="EYY441" s="23"/>
      <c r="EYZ441" s="23"/>
      <c r="EZA441" s="23"/>
      <c r="EZB441" s="23"/>
      <c r="EZC441" s="23"/>
      <c r="EZD441" s="23"/>
      <c r="EZE441" s="23"/>
      <c r="EZF441" s="23"/>
      <c r="EZG441" s="23"/>
      <c r="EZH441" s="23"/>
      <c r="EZI441" s="23"/>
      <c r="EZJ441" s="23"/>
      <c r="EZK441" s="23"/>
      <c r="EZL441" s="23"/>
      <c r="EZM441" s="23"/>
      <c r="EZN441" s="23"/>
      <c r="EZO441" s="23"/>
      <c r="EZP441" s="23"/>
      <c r="EZQ441" s="23"/>
      <c r="EZR441" s="23"/>
      <c r="EZS441" s="23"/>
      <c r="EZT441" s="23"/>
      <c r="EZU441" s="23"/>
      <c r="EZV441" s="23"/>
      <c r="EZW441" s="23"/>
      <c r="EZX441" s="23"/>
      <c r="EZY441" s="23"/>
      <c r="EZZ441" s="23"/>
      <c r="FAA441" s="23"/>
      <c r="FAB441" s="23"/>
      <c r="FAC441" s="23"/>
      <c r="FAD441" s="23"/>
      <c r="FAE441" s="23"/>
      <c r="FAF441" s="23"/>
      <c r="FAG441" s="23"/>
      <c r="FAH441" s="23"/>
      <c r="FAI441" s="23"/>
      <c r="FAJ441" s="23"/>
      <c r="FAK441" s="23"/>
      <c r="FAL441" s="23"/>
      <c r="FAM441" s="23"/>
      <c r="FAN441" s="23"/>
      <c r="FAO441" s="23"/>
      <c r="FAP441" s="23"/>
      <c r="FAQ441" s="23"/>
      <c r="FAR441" s="23"/>
      <c r="FAS441" s="23"/>
      <c r="FAT441" s="23"/>
      <c r="FAU441" s="23"/>
      <c r="FAV441" s="23"/>
      <c r="FAW441" s="23"/>
      <c r="FAX441" s="23"/>
      <c r="FAY441" s="23"/>
      <c r="FAZ441" s="23"/>
      <c r="FBA441" s="23"/>
      <c r="FBB441" s="23"/>
      <c r="FBC441" s="23"/>
      <c r="FBD441" s="23"/>
      <c r="FBE441" s="23"/>
      <c r="FBF441" s="23"/>
      <c r="FBG441" s="23"/>
      <c r="FBH441" s="23"/>
      <c r="FBI441" s="23"/>
      <c r="FBJ441" s="23"/>
      <c r="FBK441" s="23"/>
      <c r="FBL441" s="23"/>
      <c r="FBM441" s="23"/>
      <c r="FBN441" s="23"/>
      <c r="FBO441" s="23"/>
      <c r="FBP441" s="23"/>
      <c r="FBQ441" s="23"/>
      <c r="FBR441" s="23"/>
      <c r="FBS441" s="23"/>
      <c r="FBT441" s="23"/>
      <c r="FBU441" s="23"/>
      <c r="FBV441" s="23"/>
      <c r="FBW441" s="23"/>
      <c r="FBX441" s="23"/>
      <c r="FBY441" s="23"/>
      <c r="FBZ441" s="23"/>
      <c r="FCA441" s="23"/>
      <c r="FCB441" s="23"/>
      <c r="FCC441" s="23"/>
      <c r="FCD441" s="23"/>
      <c r="FCE441" s="23"/>
      <c r="FCF441" s="23"/>
      <c r="FCG441" s="23"/>
      <c r="FCH441" s="23"/>
      <c r="FCI441" s="23"/>
      <c r="FCJ441" s="23"/>
      <c r="FCK441" s="23"/>
      <c r="FCL441" s="23"/>
      <c r="FCM441" s="23"/>
      <c r="FCN441" s="23"/>
      <c r="FCO441" s="23"/>
      <c r="FCP441" s="23"/>
      <c r="FCQ441" s="23"/>
      <c r="FCR441" s="23"/>
      <c r="FCS441" s="23"/>
      <c r="FCT441" s="23"/>
      <c r="FCU441" s="23"/>
      <c r="FCV441" s="23"/>
      <c r="FCW441" s="23"/>
      <c r="FCX441" s="23"/>
      <c r="FCY441" s="23"/>
      <c r="FCZ441" s="23"/>
      <c r="FDA441" s="23"/>
      <c r="FDB441" s="23"/>
      <c r="FDC441" s="23"/>
      <c r="FDD441" s="23"/>
      <c r="FDE441" s="23"/>
      <c r="FDF441" s="23"/>
      <c r="FDG441" s="23"/>
      <c r="FDH441" s="23"/>
      <c r="FDI441" s="23"/>
      <c r="FDJ441" s="23"/>
      <c r="FDK441" s="23"/>
      <c r="FDL441" s="23"/>
      <c r="FDM441" s="23"/>
      <c r="FDN441" s="23"/>
      <c r="FDO441" s="23"/>
      <c r="FDP441" s="23"/>
      <c r="FDQ441" s="23"/>
      <c r="FDR441" s="23"/>
      <c r="FDS441" s="23"/>
      <c r="FDT441" s="23"/>
      <c r="FDU441" s="23"/>
      <c r="FDV441" s="23"/>
      <c r="FDW441" s="23"/>
      <c r="FDX441" s="23"/>
      <c r="FDY441" s="23"/>
      <c r="FDZ441" s="23"/>
      <c r="FEA441" s="23"/>
      <c r="FEB441" s="23"/>
      <c r="FEC441" s="23"/>
      <c r="FED441" s="23"/>
      <c r="FEE441" s="23"/>
      <c r="FEF441" s="23"/>
      <c r="FEG441" s="23"/>
      <c r="FEH441" s="23"/>
      <c r="FEI441" s="23"/>
      <c r="FEJ441" s="23"/>
      <c r="FEK441" s="23"/>
      <c r="FEL441" s="23"/>
      <c r="FEM441" s="23"/>
      <c r="FEN441" s="23"/>
      <c r="FEO441" s="23"/>
      <c r="FEP441" s="23"/>
      <c r="FEQ441" s="23"/>
      <c r="FER441" s="23"/>
      <c r="FES441" s="23"/>
      <c r="FET441" s="23"/>
      <c r="FEU441" s="23"/>
      <c r="FEV441" s="23"/>
      <c r="FEW441" s="23"/>
      <c r="FEX441" s="23"/>
      <c r="FEY441" s="23"/>
      <c r="FEZ441" s="23"/>
      <c r="FFA441" s="23"/>
      <c r="FFB441" s="23"/>
      <c r="FFC441" s="23"/>
      <c r="FFD441" s="23"/>
      <c r="FFE441" s="23"/>
      <c r="FFF441" s="23"/>
      <c r="FFG441" s="23"/>
      <c r="FFH441" s="23"/>
      <c r="FFI441" s="23"/>
      <c r="FFJ441" s="23"/>
      <c r="FFK441" s="23"/>
      <c r="FFL441" s="23"/>
      <c r="FFM441" s="23"/>
      <c r="FFN441" s="23"/>
      <c r="FFO441" s="23"/>
      <c r="FFP441" s="23"/>
      <c r="FFQ441" s="23"/>
      <c r="FFR441" s="23"/>
      <c r="FFS441" s="23"/>
      <c r="FFT441" s="23"/>
      <c r="FFU441" s="23"/>
      <c r="FFV441" s="23"/>
      <c r="FFW441" s="23"/>
      <c r="FFX441" s="23"/>
      <c r="FFY441" s="23"/>
      <c r="FFZ441" s="23"/>
      <c r="FGA441" s="23"/>
      <c r="FGB441" s="23"/>
      <c r="FGC441" s="23"/>
      <c r="FGD441" s="23"/>
      <c r="FGE441" s="23"/>
      <c r="FGF441" s="23"/>
      <c r="FGG441" s="23"/>
      <c r="FGH441" s="23"/>
      <c r="FGI441" s="23"/>
      <c r="FGJ441" s="23"/>
      <c r="FGK441" s="23"/>
      <c r="FGL441" s="23"/>
      <c r="FGM441" s="23"/>
      <c r="FGN441" s="23"/>
      <c r="FGO441" s="23"/>
      <c r="FGP441" s="23"/>
      <c r="FGQ441" s="23"/>
      <c r="FGR441" s="23"/>
      <c r="FGS441" s="23"/>
      <c r="FGT441" s="23"/>
      <c r="FGU441" s="23"/>
      <c r="FGV441" s="23"/>
      <c r="FGW441" s="23"/>
      <c r="FGX441" s="23"/>
      <c r="FGY441" s="23"/>
      <c r="FGZ441" s="23"/>
      <c r="FHA441" s="23"/>
      <c r="FHB441" s="23"/>
      <c r="FHC441" s="23"/>
      <c r="FHD441" s="23"/>
      <c r="FHE441" s="23"/>
      <c r="FHF441" s="23"/>
      <c r="FHG441" s="23"/>
      <c r="FHH441" s="23"/>
      <c r="FHI441" s="23"/>
      <c r="FHJ441" s="23"/>
      <c r="FHK441" s="23"/>
      <c r="FHL441" s="23"/>
      <c r="FHM441" s="23"/>
      <c r="FHN441" s="23"/>
      <c r="FHO441" s="23"/>
      <c r="FHP441" s="23"/>
      <c r="FHQ441" s="23"/>
      <c r="FHR441" s="23"/>
      <c r="FHS441" s="23"/>
      <c r="FHT441" s="23"/>
      <c r="FHU441" s="23"/>
      <c r="FHV441" s="23"/>
      <c r="FHW441" s="23"/>
      <c r="FHX441" s="23"/>
      <c r="FHY441" s="23"/>
      <c r="FHZ441" s="23"/>
      <c r="FIA441" s="23"/>
      <c r="FIB441" s="23"/>
      <c r="FIC441" s="23"/>
      <c r="FID441" s="23"/>
      <c r="FIE441" s="23"/>
      <c r="FIF441" s="23"/>
      <c r="FIG441" s="23"/>
      <c r="FIH441" s="23"/>
      <c r="FII441" s="23"/>
      <c r="FIJ441" s="23"/>
      <c r="FIK441" s="23"/>
      <c r="FIL441" s="23"/>
      <c r="FIM441" s="23"/>
      <c r="FIN441" s="23"/>
      <c r="FIO441" s="23"/>
      <c r="FIP441" s="23"/>
      <c r="FIQ441" s="23"/>
      <c r="FIR441" s="23"/>
      <c r="FIS441" s="23"/>
      <c r="FIT441" s="23"/>
      <c r="FIU441" s="23"/>
      <c r="FIV441" s="23"/>
      <c r="FIW441" s="23"/>
      <c r="FIX441" s="23"/>
      <c r="FIY441" s="23"/>
      <c r="FIZ441" s="23"/>
      <c r="FJA441" s="23"/>
      <c r="FJB441" s="23"/>
      <c r="FJC441" s="23"/>
      <c r="FJD441" s="23"/>
      <c r="FJE441" s="23"/>
      <c r="FJF441" s="23"/>
      <c r="FJG441" s="23"/>
      <c r="FJH441" s="23"/>
      <c r="FJI441" s="23"/>
      <c r="FJJ441" s="23"/>
      <c r="FJK441" s="23"/>
      <c r="FJL441" s="23"/>
      <c r="FJM441" s="23"/>
      <c r="FJN441" s="23"/>
      <c r="FJO441" s="23"/>
      <c r="FJP441" s="23"/>
      <c r="FJQ441" s="23"/>
      <c r="FJR441" s="23"/>
      <c r="FJS441" s="23"/>
      <c r="FJT441" s="23"/>
      <c r="FJU441" s="23"/>
      <c r="FJV441" s="23"/>
      <c r="FJW441" s="23"/>
      <c r="FJX441" s="23"/>
      <c r="FJY441" s="23"/>
      <c r="FJZ441" s="23"/>
      <c r="FKA441" s="23"/>
      <c r="FKB441" s="23"/>
      <c r="FKC441" s="23"/>
      <c r="FKD441" s="23"/>
      <c r="FKE441" s="23"/>
      <c r="FKF441" s="23"/>
      <c r="FKG441" s="23"/>
      <c r="FKH441" s="23"/>
      <c r="FKI441" s="23"/>
      <c r="FKJ441" s="23"/>
      <c r="FKK441" s="23"/>
      <c r="FKL441" s="23"/>
      <c r="FKM441" s="23"/>
      <c r="FKN441" s="23"/>
      <c r="FKO441" s="23"/>
      <c r="FKP441" s="23"/>
      <c r="FKQ441" s="23"/>
      <c r="FKR441" s="23"/>
      <c r="FKS441" s="23"/>
      <c r="FKT441" s="23"/>
      <c r="FKU441" s="23"/>
      <c r="FKV441" s="23"/>
      <c r="FKW441" s="23"/>
      <c r="FKX441" s="23"/>
      <c r="FKY441" s="23"/>
      <c r="FKZ441" s="23"/>
      <c r="FLA441" s="23"/>
      <c r="FLB441" s="23"/>
      <c r="FLC441" s="23"/>
      <c r="FLD441" s="23"/>
      <c r="FLE441" s="23"/>
      <c r="FLF441" s="23"/>
      <c r="FLG441" s="23"/>
      <c r="FLH441" s="23"/>
      <c r="FLI441" s="23"/>
      <c r="FLJ441" s="23"/>
      <c r="FLK441" s="23"/>
      <c r="FLL441" s="23"/>
      <c r="FLM441" s="23"/>
      <c r="FLN441" s="23"/>
      <c r="FLO441" s="23"/>
      <c r="FLP441" s="23"/>
      <c r="FLQ441" s="23"/>
      <c r="FLR441" s="23"/>
      <c r="FLS441" s="23"/>
      <c r="FLT441" s="23"/>
      <c r="FLU441" s="23"/>
      <c r="FLV441" s="23"/>
      <c r="FLW441" s="23"/>
      <c r="FLX441" s="23"/>
      <c r="FLY441" s="23"/>
      <c r="FLZ441" s="23"/>
      <c r="FMA441" s="23"/>
      <c r="FMB441" s="23"/>
      <c r="FMC441" s="23"/>
      <c r="FMD441" s="23"/>
      <c r="FME441" s="23"/>
      <c r="FMF441" s="23"/>
      <c r="FMG441" s="23"/>
      <c r="FMH441" s="23"/>
      <c r="FMI441" s="23"/>
      <c r="FMJ441" s="23"/>
      <c r="FMK441" s="23"/>
      <c r="FML441" s="23"/>
      <c r="FMM441" s="23"/>
      <c r="FMN441" s="23"/>
      <c r="FMO441" s="23"/>
      <c r="FMP441" s="23"/>
      <c r="FMQ441" s="23"/>
      <c r="FMR441" s="23"/>
      <c r="FMS441" s="23"/>
      <c r="FMT441" s="23"/>
      <c r="FMU441" s="23"/>
      <c r="FMV441" s="23"/>
      <c r="FMW441" s="23"/>
      <c r="FMX441" s="23"/>
      <c r="FMY441" s="23"/>
      <c r="FMZ441" s="23"/>
      <c r="FNA441" s="23"/>
      <c r="FNB441" s="23"/>
      <c r="FNC441" s="23"/>
      <c r="FND441" s="23"/>
      <c r="FNE441" s="23"/>
      <c r="FNF441" s="23"/>
      <c r="FNG441" s="23"/>
      <c r="FNH441" s="23"/>
      <c r="FNI441" s="23"/>
      <c r="FNJ441" s="23"/>
      <c r="FNK441" s="23"/>
      <c r="FNL441" s="23"/>
      <c r="FNM441" s="23"/>
      <c r="FNN441" s="23"/>
      <c r="FNO441" s="23"/>
      <c r="FNP441" s="23"/>
      <c r="FNQ441" s="23"/>
      <c r="FNR441" s="23"/>
      <c r="FNS441" s="23"/>
      <c r="FNT441" s="23"/>
      <c r="FNU441" s="23"/>
      <c r="FNV441" s="23"/>
      <c r="FNW441" s="23"/>
      <c r="FNX441" s="23"/>
      <c r="FNY441" s="23"/>
      <c r="FNZ441" s="23"/>
      <c r="FOA441" s="23"/>
      <c r="FOB441" s="23"/>
      <c r="FOC441" s="23"/>
      <c r="FOD441" s="23"/>
      <c r="FOE441" s="23"/>
      <c r="FOF441" s="23"/>
      <c r="FOG441" s="23"/>
      <c r="FOH441" s="23"/>
      <c r="FOI441" s="23"/>
      <c r="FOJ441" s="23"/>
      <c r="FOK441" s="23"/>
      <c r="FOL441" s="23"/>
      <c r="FOM441" s="23"/>
      <c r="FON441" s="23"/>
      <c r="FOO441" s="23"/>
      <c r="FOP441" s="23"/>
      <c r="FOQ441" s="23"/>
      <c r="FOR441" s="23"/>
      <c r="FOS441" s="23"/>
      <c r="FOT441" s="23"/>
      <c r="FOU441" s="23"/>
      <c r="FOV441" s="23"/>
      <c r="FOW441" s="23"/>
      <c r="FOX441" s="23"/>
      <c r="FOY441" s="23"/>
      <c r="FOZ441" s="23"/>
      <c r="FPA441" s="23"/>
      <c r="FPB441" s="23"/>
      <c r="FPC441" s="23"/>
      <c r="FPD441" s="23"/>
      <c r="FPE441" s="23"/>
      <c r="FPF441" s="23"/>
      <c r="FPG441" s="23"/>
      <c r="FPH441" s="23"/>
      <c r="FPI441" s="23"/>
      <c r="FPJ441" s="23"/>
      <c r="FPK441" s="23"/>
      <c r="FPL441" s="23"/>
      <c r="FPM441" s="23"/>
      <c r="FPN441" s="23"/>
      <c r="FPO441" s="23"/>
      <c r="FPP441" s="23"/>
      <c r="FPQ441" s="23"/>
      <c r="FPR441" s="23"/>
      <c r="FPS441" s="23"/>
      <c r="FPT441" s="23"/>
      <c r="FPU441" s="23"/>
      <c r="FPV441" s="23"/>
      <c r="FPW441" s="23"/>
      <c r="FPX441" s="23"/>
      <c r="FPY441" s="23"/>
      <c r="FPZ441" s="23"/>
      <c r="FQA441" s="23"/>
      <c r="FQB441" s="23"/>
      <c r="FQC441" s="23"/>
      <c r="FQD441" s="23"/>
      <c r="FQE441" s="23"/>
      <c r="FQF441" s="23"/>
      <c r="FQG441" s="23"/>
      <c r="FQH441" s="23"/>
      <c r="FQI441" s="23"/>
      <c r="FQJ441" s="23"/>
      <c r="FQK441" s="23"/>
      <c r="FQL441" s="23"/>
      <c r="FQM441" s="23"/>
      <c r="FQN441" s="23"/>
      <c r="FQO441" s="23"/>
      <c r="FQP441" s="23"/>
      <c r="FQQ441" s="23"/>
      <c r="FQR441" s="23"/>
      <c r="FQS441" s="23"/>
      <c r="FQT441" s="23"/>
      <c r="FQU441" s="23"/>
      <c r="FQV441" s="23"/>
      <c r="FQW441" s="23"/>
      <c r="FQX441" s="23"/>
      <c r="FQY441" s="23"/>
      <c r="FQZ441" s="23"/>
      <c r="FRA441" s="23"/>
      <c r="FRB441" s="23"/>
      <c r="FRC441" s="23"/>
      <c r="FRD441" s="23"/>
      <c r="FRE441" s="23"/>
      <c r="FRF441" s="23"/>
      <c r="FRG441" s="23"/>
      <c r="FRH441" s="23"/>
      <c r="FRI441" s="23"/>
      <c r="FRJ441" s="23"/>
      <c r="FRK441" s="23"/>
      <c r="FRL441" s="23"/>
      <c r="FRM441" s="23"/>
      <c r="FRN441" s="23"/>
      <c r="FRO441" s="23"/>
      <c r="FRP441" s="23"/>
      <c r="FRQ441" s="23"/>
      <c r="FRR441" s="23"/>
      <c r="FRS441" s="23"/>
      <c r="FRT441" s="23"/>
      <c r="FRU441" s="23"/>
      <c r="FRV441" s="23"/>
      <c r="FRW441" s="23"/>
      <c r="FRX441" s="23"/>
      <c r="FRY441" s="23"/>
      <c r="FRZ441" s="23"/>
      <c r="FSA441" s="23"/>
      <c r="FSB441" s="23"/>
      <c r="FSC441" s="23"/>
      <c r="FSD441" s="23"/>
      <c r="FSE441" s="23"/>
      <c r="FSF441" s="23"/>
      <c r="FSG441" s="23"/>
      <c r="FSH441" s="23"/>
      <c r="FSI441" s="23"/>
      <c r="FSJ441" s="23"/>
      <c r="FSK441" s="23"/>
      <c r="FSL441" s="23"/>
      <c r="FSM441" s="23"/>
      <c r="FSN441" s="23"/>
      <c r="FSO441" s="23"/>
      <c r="FSP441" s="23"/>
      <c r="FSQ441" s="23"/>
      <c r="FSR441" s="23"/>
      <c r="FSS441" s="23"/>
      <c r="FST441" s="23"/>
      <c r="FSU441" s="23"/>
      <c r="FSV441" s="23"/>
      <c r="FSW441" s="23"/>
      <c r="FSX441" s="23"/>
      <c r="FSY441" s="23"/>
      <c r="FSZ441" s="23"/>
      <c r="FTA441" s="23"/>
      <c r="FTB441" s="23"/>
      <c r="FTC441" s="23"/>
      <c r="FTD441" s="23"/>
      <c r="FTE441" s="23"/>
      <c r="FTF441" s="23"/>
      <c r="FTG441" s="23"/>
      <c r="FTH441" s="23"/>
      <c r="FTI441" s="23"/>
      <c r="FTJ441" s="23"/>
      <c r="FTK441" s="23"/>
      <c r="FTL441" s="23"/>
      <c r="FTM441" s="23"/>
      <c r="FTN441" s="23"/>
      <c r="FTO441" s="23"/>
      <c r="FTP441" s="23"/>
      <c r="FTQ441" s="23"/>
      <c r="FTR441" s="23"/>
      <c r="FTS441" s="23"/>
      <c r="FTT441" s="23"/>
      <c r="FTU441" s="23"/>
      <c r="FTV441" s="23"/>
      <c r="FTW441" s="23"/>
      <c r="FTX441" s="23"/>
      <c r="FTY441" s="23"/>
      <c r="FTZ441" s="23"/>
      <c r="FUA441" s="23"/>
      <c r="FUB441" s="23"/>
      <c r="FUC441" s="23"/>
      <c r="FUD441" s="23"/>
      <c r="FUE441" s="23"/>
      <c r="FUF441" s="23"/>
      <c r="FUG441" s="23"/>
      <c r="FUH441" s="23"/>
      <c r="FUI441" s="23"/>
      <c r="FUJ441" s="23"/>
      <c r="FUK441" s="23"/>
      <c r="FUL441" s="23"/>
      <c r="FUM441" s="23"/>
      <c r="FUN441" s="23"/>
      <c r="FUO441" s="23"/>
      <c r="FUP441" s="23"/>
      <c r="FUQ441" s="23"/>
      <c r="FUR441" s="23"/>
      <c r="FUS441" s="23"/>
      <c r="FUT441" s="23"/>
      <c r="FUU441" s="23"/>
      <c r="FUV441" s="23"/>
      <c r="FUW441" s="23"/>
      <c r="FUX441" s="23"/>
      <c r="FUY441" s="23"/>
      <c r="FUZ441" s="23"/>
      <c r="FVA441" s="23"/>
      <c r="FVB441" s="23"/>
      <c r="FVC441" s="23"/>
      <c r="FVD441" s="23"/>
      <c r="FVE441" s="23"/>
      <c r="FVF441" s="23"/>
      <c r="FVG441" s="23"/>
      <c r="FVH441" s="23"/>
      <c r="FVI441" s="23"/>
      <c r="FVJ441" s="23"/>
      <c r="FVK441" s="23"/>
      <c r="FVL441" s="23"/>
      <c r="FVM441" s="23"/>
      <c r="FVN441" s="23"/>
      <c r="FVO441" s="23"/>
      <c r="FVP441" s="23"/>
      <c r="FVQ441" s="23"/>
      <c r="FVR441" s="23"/>
      <c r="FVS441" s="23"/>
      <c r="FVT441" s="23"/>
      <c r="FVU441" s="23"/>
      <c r="FVV441" s="23"/>
      <c r="FVW441" s="23"/>
      <c r="FVX441" s="23"/>
      <c r="FVY441" s="23"/>
      <c r="FVZ441" s="23"/>
      <c r="FWA441" s="23"/>
      <c r="FWB441" s="23"/>
      <c r="FWC441" s="23"/>
      <c r="FWD441" s="23"/>
      <c r="FWE441" s="23"/>
      <c r="FWF441" s="23"/>
      <c r="FWG441" s="23"/>
      <c r="FWH441" s="23"/>
      <c r="FWI441" s="23"/>
      <c r="FWJ441" s="23"/>
      <c r="FWK441" s="23"/>
      <c r="FWL441" s="23"/>
      <c r="FWM441" s="23"/>
      <c r="FWN441" s="23"/>
      <c r="FWO441" s="23"/>
      <c r="FWP441" s="23"/>
      <c r="FWQ441" s="23"/>
      <c r="FWR441" s="23"/>
      <c r="FWS441" s="23"/>
      <c r="FWT441" s="23"/>
      <c r="FWU441" s="23"/>
      <c r="FWV441" s="23"/>
      <c r="FWW441" s="23"/>
      <c r="FWX441" s="23"/>
      <c r="FWY441" s="23"/>
      <c r="FWZ441" s="23"/>
      <c r="FXA441" s="23"/>
      <c r="FXB441" s="23"/>
      <c r="FXC441" s="23"/>
      <c r="FXD441" s="23"/>
      <c r="FXE441" s="23"/>
      <c r="FXF441" s="23"/>
      <c r="FXG441" s="23"/>
      <c r="FXH441" s="23"/>
      <c r="FXI441" s="23"/>
      <c r="FXJ441" s="23"/>
      <c r="FXK441" s="23"/>
      <c r="FXL441" s="23"/>
      <c r="FXM441" s="23"/>
      <c r="FXN441" s="23"/>
      <c r="FXO441" s="23"/>
      <c r="FXP441" s="23"/>
      <c r="FXQ441" s="23"/>
      <c r="FXR441" s="23"/>
      <c r="FXS441" s="23"/>
      <c r="FXT441" s="23"/>
      <c r="FXU441" s="23"/>
      <c r="FXV441" s="23"/>
      <c r="FXW441" s="23"/>
      <c r="FXX441" s="23"/>
      <c r="FXY441" s="23"/>
      <c r="FXZ441" s="23"/>
      <c r="FYA441" s="23"/>
      <c r="FYB441" s="23"/>
      <c r="FYC441" s="23"/>
      <c r="FYD441" s="23"/>
      <c r="FYE441" s="23"/>
      <c r="FYF441" s="23"/>
      <c r="FYG441" s="23"/>
      <c r="FYH441" s="23"/>
      <c r="FYI441" s="23"/>
      <c r="FYJ441" s="23"/>
      <c r="FYK441" s="23"/>
      <c r="FYL441" s="23"/>
      <c r="FYM441" s="23"/>
      <c r="FYN441" s="23"/>
      <c r="FYO441" s="23"/>
      <c r="FYP441" s="23"/>
      <c r="FYQ441" s="23"/>
      <c r="FYR441" s="23"/>
      <c r="FYS441" s="23"/>
      <c r="FYT441" s="23"/>
      <c r="FYU441" s="23"/>
      <c r="FYV441" s="23"/>
      <c r="FYW441" s="23"/>
      <c r="FYX441" s="23"/>
      <c r="FYY441" s="23"/>
      <c r="FYZ441" s="23"/>
      <c r="FZA441" s="23"/>
      <c r="FZB441" s="23"/>
      <c r="FZC441" s="23"/>
      <c r="FZD441" s="23"/>
      <c r="FZE441" s="23"/>
      <c r="FZF441" s="23"/>
      <c r="FZG441" s="23"/>
      <c r="FZH441" s="23"/>
      <c r="FZI441" s="23"/>
      <c r="FZJ441" s="23"/>
      <c r="FZK441" s="23"/>
      <c r="FZL441" s="23"/>
      <c r="FZM441" s="23"/>
      <c r="FZN441" s="23"/>
      <c r="FZO441" s="23"/>
      <c r="FZP441" s="23"/>
      <c r="FZQ441" s="23"/>
      <c r="FZR441" s="23"/>
      <c r="FZS441" s="23"/>
      <c r="FZT441" s="23"/>
      <c r="FZU441" s="23"/>
      <c r="FZV441" s="23"/>
      <c r="FZW441" s="23"/>
      <c r="FZX441" s="23"/>
      <c r="FZY441" s="23"/>
      <c r="FZZ441" s="23"/>
      <c r="GAA441" s="23"/>
      <c r="GAB441" s="23"/>
      <c r="GAC441" s="23"/>
      <c r="GAD441" s="23"/>
      <c r="GAE441" s="23"/>
      <c r="GAF441" s="23"/>
      <c r="GAG441" s="23"/>
      <c r="GAH441" s="23"/>
      <c r="GAI441" s="23"/>
      <c r="GAJ441" s="23"/>
      <c r="GAK441" s="23"/>
      <c r="GAL441" s="23"/>
      <c r="GAM441" s="23"/>
      <c r="GAN441" s="23"/>
      <c r="GAO441" s="23"/>
      <c r="GAP441" s="23"/>
      <c r="GAQ441" s="23"/>
      <c r="GAR441" s="23"/>
      <c r="GAS441" s="23"/>
      <c r="GAT441" s="23"/>
      <c r="GAU441" s="23"/>
      <c r="GAV441" s="23"/>
      <c r="GAW441" s="23"/>
      <c r="GAX441" s="23"/>
      <c r="GAY441" s="23"/>
      <c r="GAZ441" s="23"/>
      <c r="GBA441" s="23"/>
      <c r="GBB441" s="23"/>
      <c r="GBC441" s="23"/>
      <c r="GBD441" s="23"/>
      <c r="GBE441" s="23"/>
      <c r="GBF441" s="23"/>
      <c r="GBG441" s="23"/>
      <c r="GBH441" s="23"/>
      <c r="GBI441" s="23"/>
      <c r="GBJ441" s="23"/>
      <c r="GBK441" s="23"/>
      <c r="GBL441" s="23"/>
      <c r="GBM441" s="23"/>
      <c r="GBN441" s="23"/>
      <c r="GBO441" s="23"/>
      <c r="GBP441" s="23"/>
      <c r="GBQ441" s="23"/>
      <c r="GBR441" s="23"/>
      <c r="GBS441" s="23"/>
      <c r="GBT441" s="23"/>
      <c r="GBU441" s="23"/>
      <c r="GBV441" s="23"/>
      <c r="GBW441" s="23"/>
      <c r="GBX441" s="23"/>
      <c r="GBY441" s="23"/>
      <c r="GBZ441" s="23"/>
      <c r="GCA441" s="23"/>
      <c r="GCB441" s="23"/>
      <c r="GCC441" s="23"/>
      <c r="GCD441" s="23"/>
      <c r="GCE441" s="23"/>
      <c r="GCF441" s="23"/>
      <c r="GCG441" s="23"/>
      <c r="GCH441" s="23"/>
      <c r="GCI441" s="23"/>
      <c r="GCJ441" s="23"/>
      <c r="GCK441" s="23"/>
      <c r="GCL441" s="23"/>
      <c r="GCM441" s="23"/>
      <c r="GCN441" s="23"/>
      <c r="GCO441" s="23"/>
      <c r="GCP441" s="23"/>
      <c r="GCQ441" s="23"/>
      <c r="GCR441" s="23"/>
      <c r="GCS441" s="23"/>
      <c r="GCT441" s="23"/>
      <c r="GCU441" s="23"/>
      <c r="GCV441" s="23"/>
      <c r="GCW441" s="23"/>
      <c r="GCX441" s="23"/>
      <c r="GCY441" s="23"/>
      <c r="GCZ441" s="23"/>
      <c r="GDA441" s="23"/>
      <c r="GDB441" s="23"/>
      <c r="GDC441" s="23"/>
      <c r="GDD441" s="23"/>
      <c r="GDE441" s="23"/>
      <c r="GDF441" s="23"/>
      <c r="GDG441" s="23"/>
      <c r="GDH441" s="23"/>
      <c r="GDI441" s="23"/>
      <c r="GDJ441" s="23"/>
      <c r="GDK441" s="23"/>
      <c r="GDL441" s="23"/>
      <c r="GDM441" s="23"/>
      <c r="GDN441" s="23"/>
      <c r="GDO441" s="23"/>
      <c r="GDP441" s="23"/>
      <c r="GDQ441" s="23"/>
      <c r="GDR441" s="23"/>
      <c r="GDS441" s="23"/>
      <c r="GDT441" s="23"/>
      <c r="GDU441" s="23"/>
      <c r="GDV441" s="23"/>
      <c r="GDW441" s="23"/>
      <c r="GDX441" s="23"/>
      <c r="GDY441" s="23"/>
      <c r="GDZ441" s="23"/>
      <c r="GEA441" s="23"/>
      <c r="GEB441" s="23"/>
      <c r="GEC441" s="23"/>
      <c r="GED441" s="23"/>
      <c r="GEE441" s="23"/>
      <c r="GEF441" s="23"/>
      <c r="GEG441" s="23"/>
      <c r="GEH441" s="23"/>
      <c r="GEI441" s="23"/>
      <c r="GEJ441" s="23"/>
      <c r="GEK441" s="23"/>
      <c r="GEL441" s="23"/>
      <c r="GEM441" s="23"/>
      <c r="GEN441" s="23"/>
      <c r="GEO441" s="23"/>
      <c r="GEP441" s="23"/>
      <c r="GEQ441" s="23"/>
      <c r="GER441" s="23"/>
      <c r="GES441" s="23"/>
      <c r="GET441" s="23"/>
      <c r="GEU441" s="23"/>
      <c r="GEV441" s="23"/>
      <c r="GEW441" s="23"/>
      <c r="GEX441" s="23"/>
      <c r="GEY441" s="23"/>
      <c r="GEZ441" s="23"/>
      <c r="GFA441" s="23"/>
      <c r="GFB441" s="23"/>
      <c r="GFC441" s="23"/>
      <c r="GFD441" s="23"/>
      <c r="GFE441" s="23"/>
      <c r="GFF441" s="23"/>
      <c r="GFG441" s="23"/>
      <c r="GFH441" s="23"/>
      <c r="GFI441" s="23"/>
      <c r="GFJ441" s="23"/>
      <c r="GFK441" s="23"/>
      <c r="GFL441" s="23"/>
      <c r="GFM441" s="23"/>
      <c r="GFN441" s="23"/>
      <c r="GFO441" s="23"/>
      <c r="GFP441" s="23"/>
      <c r="GFQ441" s="23"/>
      <c r="GFR441" s="23"/>
      <c r="GFS441" s="23"/>
      <c r="GFT441" s="23"/>
      <c r="GFU441" s="23"/>
      <c r="GFV441" s="23"/>
      <c r="GFW441" s="23"/>
      <c r="GFX441" s="23"/>
      <c r="GFY441" s="23"/>
      <c r="GFZ441" s="23"/>
      <c r="GGA441" s="23"/>
      <c r="GGB441" s="23"/>
      <c r="GGC441" s="23"/>
      <c r="GGD441" s="23"/>
      <c r="GGE441" s="23"/>
      <c r="GGF441" s="23"/>
      <c r="GGG441" s="23"/>
      <c r="GGH441" s="23"/>
      <c r="GGI441" s="23"/>
      <c r="GGJ441" s="23"/>
      <c r="GGK441" s="23"/>
      <c r="GGL441" s="23"/>
      <c r="GGM441" s="23"/>
      <c r="GGN441" s="23"/>
      <c r="GGO441" s="23"/>
      <c r="GGP441" s="23"/>
      <c r="GGQ441" s="23"/>
      <c r="GGR441" s="23"/>
      <c r="GGS441" s="23"/>
      <c r="GGT441" s="23"/>
      <c r="GGU441" s="23"/>
      <c r="GGV441" s="23"/>
      <c r="GGW441" s="23"/>
      <c r="GGX441" s="23"/>
      <c r="GGY441" s="23"/>
      <c r="GGZ441" s="23"/>
      <c r="GHA441" s="23"/>
      <c r="GHB441" s="23"/>
      <c r="GHC441" s="23"/>
      <c r="GHD441" s="23"/>
      <c r="GHE441" s="23"/>
      <c r="GHF441" s="23"/>
      <c r="GHG441" s="23"/>
      <c r="GHH441" s="23"/>
      <c r="GHI441" s="23"/>
      <c r="GHJ441" s="23"/>
      <c r="GHK441" s="23"/>
      <c r="GHL441" s="23"/>
      <c r="GHM441" s="23"/>
      <c r="GHN441" s="23"/>
      <c r="GHO441" s="23"/>
      <c r="GHP441" s="23"/>
      <c r="GHQ441" s="23"/>
      <c r="GHR441" s="23"/>
      <c r="GHS441" s="23"/>
      <c r="GHT441" s="23"/>
      <c r="GHU441" s="23"/>
      <c r="GHV441" s="23"/>
      <c r="GHW441" s="23"/>
      <c r="GHX441" s="23"/>
      <c r="GHY441" s="23"/>
      <c r="GHZ441" s="23"/>
      <c r="GIA441" s="23"/>
      <c r="GIB441" s="23"/>
      <c r="GIC441" s="23"/>
      <c r="GID441" s="23"/>
      <c r="GIE441" s="23"/>
      <c r="GIF441" s="23"/>
      <c r="GIG441" s="23"/>
      <c r="GIH441" s="23"/>
      <c r="GII441" s="23"/>
      <c r="GIJ441" s="23"/>
      <c r="GIK441" s="23"/>
      <c r="GIL441" s="23"/>
      <c r="GIM441" s="23"/>
      <c r="GIN441" s="23"/>
      <c r="GIO441" s="23"/>
      <c r="GIP441" s="23"/>
      <c r="GIQ441" s="23"/>
      <c r="GIR441" s="23"/>
      <c r="GIS441" s="23"/>
      <c r="GIT441" s="23"/>
      <c r="GIU441" s="23"/>
      <c r="GIV441" s="23"/>
      <c r="GIW441" s="23"/>
      <c r="GIX441" s="23"/>
      <c r="GIY441" s="23"/>
      <c r="GIZ441" s="23"/>
      <c r="GJA441" s="23"/>
      <c r="GJB441" s="23"/>
      <c r="GJC441" s="23"/>
      <c r="GJD441" s="23"/>
      <c r="GJE441" s="23"/>
      <c r="GJF441" s="23"/>
      <c r="GJG441" s="23"/>
      <c r="GJH441" s="23"/>
      <c r="GJI441" s="23"/>
      <c r="GJJ441" s="23"/>
      <c r="GJK441" s="23"/>
      <c r="GJL441" s="23"/>
      <c r="GJM441" s="23"/>
      <c r="GJN441" s="23"/>
      <c r="GJO441" s="23"/>
      <c r="GJP441" s="23"/>
      <c r="GJQ441" s="23"/>
      <c r="GJR441" s="23"/>
      <c r="GJS441" s="23"/>
      <c r="GJT441" s="23"/>
      <c r="GJU441" s="23"/>
      <c r="GJV441" s="23"/>
      <c r="GJW441" s="23"/>
      <c r="GJX441" s="23"/>
      <c r="GJY441" s="23"/>
      <c r="GJZ441" s="23"/>
      <c r="GKA441" s="23"/>
      <c r="GKB441" s="23"/>
      <c r="GKC441" s="23"/>
      <c r="GKD441" s="23"/>
      <c r="GKE441" s="23"/>
      <c r="GKF441" s="23"/>
      <c r="GKG441" s="23"/>
      <c r="GKH441" s="23"/>
      <c r="GKI441" s="23"/>
      <c r="GKJ441" s="23"/>
      <c r="GKK441" s="23"/>
      <c r="GKL441" s="23"/>
      <c r="GKM441" s="23"/>
      <c r="GKN441" s="23"/>
      <c r="GKO441" s="23"/>
      <c r="GKP441" s="23"/>
      <c r="GKQ441" s="23"/>
      <c r="GKR441" s="23"/>
      <c r="GKS441" s="23"/>
      <c r="GKT441" s="23"/>
      <c r="GKU441" s="23"/>
      <c r="GKV441" s="23"/>
      <c r="GKW441" s="23"/>
      <c r="GKX441" s="23"/>
      <c r="GKY441" s="23"/>
      <c r="GKZ441" s="23"/>
      <c r="GLA441" s="23"/>
      <c r="GLB441" s="23"/>
      <c r="GLC441" s="23"/>
      <c r="GLD441" s="23"/>
      <c r="GLE441" s="23"/>
      <c r="GLF441" s="23"/>
      <c r="GLG441" s="23"/>
      <c r="GLH441" s="23"/>
      <c r="GLI441" s="23"/>
      <c r="GLJ441" s="23"/>
      <c r="GLK441" s="23"/>
      <c r="GLL441" s="23"/>
      <c r="GLM441" s="23"/>
      <c r="GLN441" s="23"/>
      <c r="GLO441" s="23"/>
      <c r="GLP441" s="23"/>
      <c r="GLQ441" s="23"/>
      <c r="GLR441" s="23"/>
      <c r="GLS441" s="23"/>
      <c r="GLT441" s="23"/>
      <c r="GLU441" s="23"/>
      <c r="GLV441" s="23"/>
      <c r="GLW441" s="23"/>
      <c r="GLX441" s="23"/>
      <c r="GLY441" s="23"/>
      <c r="GLZ441" s="23"/>
      <c r="GMA441" s="23"/>
      <c r="GMB441" s="23"/>
      <c r="GMC441" s="23"/>
      <c r="GMD441" s="23"/>
      <c r="GME441" s="23"/>
      <c r="GMF441" s="23"/>
      <c r="GMG441" s="23"/>
      <c r="GMH441" s="23"/>
      <c r="GMI441" s="23"/>
      <c r="GMJ441" s="23"/>
      <c r="GMK441" s="23"/>
      <c r="GML441" s="23"/>
      <c r="GMM441" s="23"/>
      <c r="GMN441" s="23"/>
      <c r="GMO441" s="23"/>
      <c r="GMP441" s="23"/>
      <c r="GMQ441" s="23"/>
      <c r="GMR441" s="23"/>
      <c r="GMS441" s="23"/>
      <c r="GMT441" s="23"/>
      <c r="GMU441" s="23"/>
      <c r="GMV441" s="23"/>
      <c r="GMW441" s="23"/>
      <c r="GMX441" s="23"/>
      <c r="GMY441" s="23"/>
      <c r="GMZ441" s="23"/>
      <c r="GNA441" s="23"/>
      <c r="GNB441" s="23"/>
      <c r="GNC441" s="23"/>
      <c r="GND441" s="23"/>
      <c r="GNE441" s="23"/>
      <c r="GNF441" s="23"/>
      <c r="GNG441" s="23"/>
      <c r="GNH441" s="23"/>
      <c r="GNI441" s="23"/>
      <c r="GNJ441" s="23"/>
      <c r="GNK441" s="23"/>
      <c r="GNL441" s="23"/>
      <c r="GNM441" s="23"/>
      <c r="GNN441" s="23"/>
      <c r="GNO441" s="23"/>
      <c r="GNP441" s="23"/>
      <c r="GNQ441" s="23"/>
      <c r="GNR441" s="23"/>
      <c r="GNS441" s="23"/>
      <c r="GNT441" s="23"/>
      <c r="GNU441" s="23"/>
      <c r="GNV441" s="23"/>
      <c r="GNW441" s="23"/>
      <c r="GNX441" s="23"/>
      <c r="GNY441" s="23"/>
      <c r="GNZ441" s="23"/>
      <c r="GOA441" s="23"/>
      <c r="GOB441" s="23"/>
      <c r="GOC441" s="23"/>
      <c r="GOD441" s="23"/>
      <c r="GOE441" s="23"/>
      <c r="GOF441" s="23"/>
      <c r="GOG441" s="23"/>
      <c r="GOH441" s="23"/>
      <c r="GOI441" s="23"/>
      <c r="GOJ441" s="23"/>
      <c r="GOK441" s="23"/>
      <c r="GOL441" s="23"/>
      <c r="GOM441" s="23"/>
      <c r="GON441" s="23"/>
      <c r="GOO441" s="23"/>
      <c r="GOP441" s="23"/>
      <c r="GOQ441" s="23"/>
      <c r="GOR441" s="23"/>
      <c r="GOS441" s="23"/>
      <c r="GOT441" s="23"/>
      <c r="GOU441" s="23"/>
      <c r="GOV441" s="23"/>
      <c r="GOW441" s="23"/>
      <c r="GOX441" s="23"/>
      <c r="GOY441" s="23"/>
      <c r="GOZ441" s="23"/>
      <c r="GPA441" s="23"/>
      <c r="GPB441" s="23"/>
      <c r="GPC441" s="23"/>
      <c r="GPD441" s="23"/>
      <c r="GPE441" s="23"/>
      <c r="GPF441" s="23"/>
      <c r="GPG441" s="23"/>
      <c r="GPH441" s="23"/>
      <c r="GPI441" s="23"/>
      <c r="GPJ441" s="23"/>
      <c r="GPK441" s="23"/>
      <c r="GPL441" s="23"/>
      <c r="GPM441" s="23"/>
      <c r="GPN441" s="23"/>
      <c r="GPO441" s="23"/>
      <c r="GPP441" s="23"/>
      <c r="GPQ441" s="23"/>
      <c r="GPR441" s="23"/>
      <c r="GPS441" s="23"/>
      <c r="GPT441" s="23"/>
      <c r="GPU441" s="23"/>
      <c r="GPV441" s="23"/>
      <c r="GPW441" s="23"/>
      <c r="GPX441" s="23"/>
      <c r="GPY441" s="23"/>
      <c r="GPZ441" s="23"/>
      <c r="GQA441" s="23"/>
      <c r="GQB441" s="23"/>
      <c r="GQC441" s="23"/>
      <c r="GQD441" s="23"/>
      <c r="GQE441" s="23"/>
      <c r="GQF441" s="23"/>
      <c r="GQG441" s="23"/>
      <c r="GQH441" s="23"/>
      <c r="GQI441" s="23"/>
      <c r="GQJ441" s="23"/>
      <c r="GQK441" s="23"/>
      <c r="GQL441" s="23"/>
      <c r="GQM441" s="23"/>
      <c r="GQN441" s="23"/>
      <c r="GQO441" s="23"/>
      <c r="GQP441" s="23"/>
      <c r="GQQ441" s="23"/>
      <c r="GQR441" s="23"/>
      <c r="GQS441" s="23"/>
      <c r="GQT441" s="23"/>
      <c r="GQU441" s="23"/>
      <c r="GQV441" s="23"/>
      <c r="GQW441" s="23"/>
      <c r="GQX441" s="23"/>
      <c r="GQY441" s="23"/>
      <c r="GQZ441" s="23"/>
      <c r="GRA441" s="23"/>
      <c r="GRB441" s="23"/>
      <c r="GRC441" s="23"/>
      <c r="GRD441" s="23"/>
      <c r="GRE441" s="23"/>
      <c r="GRF441" s="23"/>
      <c r="GRG441" s="23"/>
      <c r="GRH441" s="23"/>
      <c r="GRI441" s="23"/>
      <c r="GRJ441" s="23"/>
      <c r="GRK441" s="23"/>
      <c r="GRL441" s="23"/>
      <c r="GRM441" s="23"/>
      <c r="GRN441" s="23"/>
      <c r="GRO441" s="23"/>
      <c r="GRP441" s="23"/>
      <c r="GRQ441" s="23"/>
      <c r="GRR441" s="23"/>
      <c r="GRS441" s="23"/>
      <c r="GRT441" s="23"/>
      <c r="GRU441" s="23"/>
      <c r="GRV441" s="23"/>
      <c r="GRW441" s="23"/>
      <c r="GRX441" s="23"/>
      <c r="GRY441" s="23"/>
      <c r="GRZ441" s="23"/>
      <c r="GSA441" s="23"/>
      <c r="GSB441" s="23"/>
      <c r="GSC441" s="23"/>
      <c r="GSD441" s="23"/>
      <c r="GSE441" s="23"/>
      <c r="GSF441" s="23"/>
      <c r="GSG441" s="23"/>
      <c r="GSH441" s="23"/>
      <c r="GSI441" s="23"/>
      <c r="GSJ441" s="23"/>
      <c r="GSK441" s="23"/>
      <c r="GSL441" s="23"/>
      <c r="GSM441" s="23"/>
      <c r="GSN441" s="23"/>
      <c r="GSO441" s="23"/>
      <c r="GSP441" s="23"/>
      <c r="GSQ441" s="23"/>
      <c r="GSR441" s="23"/>
      <c r="GSS441" s="23"/>
      <c r="GST441" s="23"/>
      <c r="GSU441" s="23"/>
      <c r="GSV441" s="23"/>
      <c r="GSW441" s="23"/>
      <c r="GSX441" s="23"/>
      <c r="GSY441" s="23"/>
      <c r="GSZ441" s="23"/>
      <c r="GTA441" s="23"/>
      <c r="GTB441" s="23"/>
      <c r="GTC441" s="23"/>
      <c r="GTD441" s="23"/>
      <c r="GTE441" s="23"/>
      <c r="GTF441" s="23"/>
      <c r="GTG441" s="23"/>
      <c r="GTH441" s="23"/>
      <c r="GTI441" s="23"/>
      <c r="GTJ441" s="23"/>
      <c r="GTK441" s="23"/>
      <c r="GTL441" s="23"/>
      <c r="GTM441" s="23"/>
      <c r="GTN441" s="23"/>
      <c r="GTO441" s="23"/>
      <c r="GTP441" s="23"/>
      <c r="GTQ441" s="23"/>
      <c r="GTR441" s="23"/>
      <c r="GTS441" s="23"/>
      <c r="GTT441" s="23"/>
      <c r="GTU441" s="23"/>
      <c r="GTV441" s="23"/>
      <c r="GTW441" s="23"/>
      <c r="GTX441" s="23"/>
      <c r="GTY441" s="23"/>
      <c r="GTZ441" s="23"/>
      <c r="GUA441" s="23"/>
      <c r="GUB441" s="23"/>
      <c r="GUC441" s="23"/>
      <c r="GUD441" s="23"/>
      <c r="GUE441" s="23"/>
      <c r="GUF441" s="23"/>
      <c r="GUG441" s="23"/>
      <c r="GUH441" s="23"/>
      <c r="GUI441" s="23"/>
      <c r="GUJ441" s="23"/>
      <c r="GUK441" s="23"/>
      <c r="GUL441" s="23"/>
      <c r="GUM441" s="23"/>
      <c r="GUN441" s="23"/>
      <c r="GUO441" s="23"/>
      <c r="GUP441" s="23"/>
      <c r="GUQ441" s="23"/>
      <c r="GUR441" s="23"/>
      <c r="GUS441" s="23"/>
      <c r="GUT441" s="23"/>
      <c r="GUU441" s="23"/>
      <c r="GUV441" s="23"/>
      <c r="GUW441" s="23"/>
      <c r="GUX441" s="23"/>
      <c r="GUY441" s="23"/>
      <c r="GUZ441" s="23"/>
      <c r="GVA441" s="23"/>
      <c r="GVB441" s="23"/>
      <c r="GVC441" s="23"/>
      <c r="GVD441" s="23"/>
      <c r="GVE441" s="23"/>
      <c r="GVF441" s="23"/>
      <c r="GVG441" s="23"/>
      <c r="GVH441" s="23"/>
      <c r="GVI441" s="23"/>
      <c r="GVJ441" s="23"/>
      <c r="GVK441" s="23"/>
      <c r="GVL441" s="23"/>
      <c r="GVM441" s="23"/>
      <c r="GVN441" s="23"/>
      <c r="GVO441" s="23"/>
      <c r="GVP441" s="23"/>
      <c r="GVQ441" s="23"/>
      <c r="GVR441" s="23"/>
      <c r="GVS441" s="23"/>
      <c r="GVT441" s="23"/>
      <c r="GVU441" s="23"/>
      <c r="GVV441" s="23"/>
      <c r="GVW441" s="23"/>
      <c r="GVX441" s="23"/>
      <c r="GVY441" s="23"/>
      <c r="GVZ441" s="23"/>
      <c r="GWA441" s="23"/>
      <c r="GWB441" s="23"/>
      <c r="GWC441" s="23"/>
      <c r="GWD441" s="23"/>
      <c r="GWE441" s="23"/>
      <c r="GWF441" s="23"/>
      <c r="GWG441" s="23"/>
      <c r="GWH441" s="23"/>
      <c r="GWI441" s="23"/>
      <c r="GWJ441" s="23"/>
      <c r="GWK441" s="23"/>
      <c r="GWL441" s="23"/>
      <c r="GWM441" s="23"/>
      <c r="GWN441" s="23"/>
      <c r="GWO441" s="23"/>
      <c r="GWP441" s="23"/>
      <c r="GWQ441" s="23"/>
      <c r="GWR441" s="23"/>
      <c r="GWS441" s="23"/>
      <c r="GWT441" s="23"/>
      <c r="GWU441" s="23"/>
      <c r="GWV441" s="23"/>
      <c r="GWW441" s="23"/>
      <c r="GWX441" s="23"/>
      <c r="GWY441" s="23"/>
      <c r="GWZ441" s="23"/>
      <c r="GXA441" s="23"/>
      <c r="GXB441" s="23"/>
      <c r="GXC441" s="23"/>
      <c r="GXD441" s="23"/>
      <c r="GXE441" s="23"/>
      <c r="GXF441" s="23"/>
      <c r="GXG441" s="23"/>
      <c r="GXH441" s="23"/>
      <c r="GXI441" s="23"/>
      <c r="GXJ441" s="23"/>
      <c r="GXK441" s="23"/>
      <c r="GXL441" s="23"/>
      <c r="GXM441" s="23"/>
      <c r="GXN441" s="23"/>
      <c r="GXO441" s="23"/>
      <c r="GXP441" s="23"/>
      <c r="GXQ441" s="23"/>
      <c r="GXR441" s="23"/>
      <c r="GXS441" s="23"/>
      <c r="GXT441" s="23"/>
      <c r="GXU441" s="23"/>
      <c r="GXV441" s="23"/>
      <c r="GXW441" s="23"/>
      <c r="GXX441" s="23"/>
      <c r="GXY441" s="23"/>
      <c r="GXZ441" s="23"/>
      <c r="GYA441" s="23"/>
      <c r="GYB441" s="23"/>
      <c r="GYC441" s="23"/>
      <c r="GYD441" s="23"/>
      <c r="GYE441" s="23"/>
      <c r="GYF441" s="23"/>
      <c r="GYG441" s="23"/>
      <c r="GYH441" s="23"/>
      <c r="GYI441" s="23"/>
      <c r="GYJ441" s="23"/>
      <c r="GYK441" s="23"/>
      <c r="GYL441" s="23"/>
      <c r="GYM441" s="23"/>
      <c r="GYN441" s="23"/>
      <c r="GYO441" s="23"/>
      <c r="GYP441" s="23"/>
      <c r="GYQ441" s="23"/>
      <c r="GYR441" s="23"/>
      <c r="GYS441" s="23"/>
      <c r="GYT441" s="23"/>
      <c r="GYU441" s="23"/>
      <c r="GYV441" s="23"/>
      <c r="GYW441" s="23"/>
      <c r="GYX441" s="23"/>
      <c r="GYY441" s="23"/>
      <c r="GYZ441" s="23"/>
      <c r="GZA441" s="23"/>
      <c r="GZB441" s="23"/>
      <c r="GZC441" s="23"/>
      <c r="GZD441" s="23"/>
      <c r="GZE441" s="23"/>
      <c r="GZF441" s="23"/>
      <c r="GZG441" s="23"/>
      <c r="GZH441" s="23"/>
      <c r="GZI441" s="23"/>
      <c r="GZJ441" s="23"/>
      <c r="GZK441" s="23"/>
      <c r="GZL441" s="23"/>
      <c r="GZM441" s="23"/>
      <c r="GZN441" s="23"/>
      <c r="GZO441" s="23"/>
      <c r="GZP441" s="23"/>
      <c r="GZQ441" s="23"/>
      <c r="GZR441" s="23"/>
      <c r="GZS441" s="23"/>
      <c r="GZT441" s="23"/>
      <c r="GZU441" s="23"/>
      <c r="GZV441" s="23"/>
      <c r="GZW441" s="23"/>
      <c r="GZX441" s="23"/>
      <c r="GZY441" s="23"/>
      <c r="GZZ441" s="23"/>
      <c r="HAA441" s="23"/>
      <c r="HAB441" s="23"/>
      <c r="HAC441" s="23"/>
      <c r="HAD441" s="23"/>
      <c r="HAE441" s="23"/>
      <c r="HAF441" s="23"/>
      <c r="HAG441" s="23"/>
      <c r="HAH441" s="23"/>
      <c r="HAI441" s="23"/>
      <c r="HAJ441" s="23"/>
      <c r="HAK441" s="23"/>
      <c r="HAL441" s="23"/>
      <c r="HAM441" s="23"/>
      <c r="HAN441" s="23"/>
      <c r="HAO441" s="23"/>
      <c r="HAP441" s="23"/>
      <c r="HAQ441" s="23"/>
      <c r="HAR441" s="23"/>
      <c r="HAS441" s="23"/>
      <c r="HAT441" s="23"/>
      <c r="HAU441" s="23"/>
      <c r="HAV441" s="23"/>
      <c r="HAW441" s="23"/>
      <c r="HAX441" s="23"/>
      <c r="HAY441" s="23"/>
      <c r="HAZ441" s="23"/>
      <c r="HBA441" s="23"/>
      <c r="HBB441" s="23"/>
      <c r="HBC441" s="23"/>
      <c r="HBD441" s="23"/>
      <c r="HBE441" s="23"/>
      <c r="HBF441" s="23"/>
      <c r="HBG441" s="23"/>
      <c r="HBH441" s="23"/>
      <c r="HBI441" s="23"/>
      <c r="HBJ441" s="23"/>
      <c r="HBK441" s="23"/>
      <c r="HBL441" s="23"/>
      <c r="HBM441" s="23"/>
      <c r="HBN441" s="23"/>
      <c r="HBO441" s="23"/>
      <c r="HBP441" s="23"/>
      <c r="HBQ441" s="23"/>
      <c r="HBR441" s="23"/>
      <c r="HBS441" s="23"/>
      <c r="HBT441" s="23"/>
      <c r="HBU441" s="23"/>
      <c r="HBV441" s="23"/>
      <c r="HBW441" s="23"/>
      <c r="HBX441" s="23"/>
      <c r="HBY441" s="23"/>
      <c r="HBZ441" s="23"/>
      <c r="HCA441" s="23"/>
      <c r="HCB441" s="23"/>
      <c r="HCC441" s="23"/>
      <c r="HCD441" s="23"/>
      <c r="HCE441" s="23"/>
      <c r="HCF441" s="23"/>
      <c r="HCG441" s="23"/>
      <c r="HCH441" s="23"/>
      <c r="HCI441" s="23"/>
      <c r="HCJ441" s="23"/>
      <c r="HCK441" s="23"/>
      <c r="HCL441" s="23"/>
      <c r="HCM441" s="23"/>
      <c r="HCN441" s="23"/>
      <c r="HCO441" s="23"/>
      <c r="HCP441" s="23"/>
      <c r="HCQ441" s="23"/>
      <c r="HCR441" s="23"/>
      <c r="HCS441" s="23"/>
      <c r="HCT441" s="23"/>
      <c r="HCU441" s="23"/>
      <c r="HCV441" s="23"/>
      <c r="HCW441" s="23"/>
      <c r="HCX441" s="23"/>
      <c r="HCY441" s="23"/>
      <c r="HCZ441" s="23"/>
      <c r="HDA441" s="23"/>
      <c r="HDB441" s="23"/>
      <c r="HDC441" s="23"/>
      <c r="HDD441" s="23"/>
      <c r="HDE441" s="23"/>
      <c r="HDF441" s="23"/>
      <c r="HDG441" s="23"/>
      <c r="HDH441" s="23"/>
      <c r="HDI441" s="23"/>
      <c r="HDJ441" s="23"/>
      <c r="HDK441" s="23"/>
      <c r="HDL441" s="23"/>
      <c r="HDM441" s="23"/>
      <c r="HDN441" s="23"/>
      <c r="HDO441" s="23"/>
      <c r="HDP441" s="23"/>
      <c r="HDQ441" s="23"/>
      <c r="HDR441" s="23"/>
      <c r="HDS441" s="23"/>
      <c r="HDT441" s="23"/>
      <c r="HDU441" s="23"/>
      <c r="HDV441" s="23"/>
      <c r="HDW441" s="23"/>
      <c r="HDX441" s="23"/>
      <c r="HDY441" s="23"/>
      <c r="HDZ441" s="23"/>
      <c r="HEA441" s="23"/>
      <c r="HEB441" s="23"/>
      <c r="HEC441" s="23"/>
      <c r="HED441" s="23"/>
      <c r="HEE441" s="23"/>
      <c r="HEF441" s="23"/>
      <c r="HEG441" s="23"/>
      <c r="HEH441" s="23"/>
      <c r="HEI441" s="23"/>
      <c r="HEJ441" s="23"/>
      <c r="HEK441" s="23"/>
      <c r="HEL441" s="23"/>
      <c r="HEM441" s="23"/>
      <c r="HEN441" s="23"/>
      <c r="HEO441" s="23"/>
      <c r="HEP441" s="23"/>
      <c r="HEQ441" s="23"/>
      <c r="HER441" s="23"/>
      <c r="HES441" s="23"/>
      <c r="HET441" s="23"/>
      <c r="HEU441" s="23"/>
      <c r="HEV441" s="23"/>
      <c r="HEW441" s="23"/>
      <c r="HEX441" s="23"/>
      <c r="HEY441" s="23"/>
      <c r="HEZ441" s="23"/>
      <c r="HFA441" s="23"/>
      <c r="HFB441" s="23"/>
      <c r="HFC441" s="23"/>
      <c r="HFD441" s="23"/>
      <c r="HFE441" s="23"/>
      <c r="HFF441" s="23"/>
      <c r="HFG441" s="23"/>
      <c r="HFH441" s="23"/>
      <c r="HFI441" s="23"/>
      <c r="HFJ441" s="23"/>
      <c r="HFK441" s="23"/>
      <c r="HFL441" s="23"/>
      <c r="HFM441" s="23"/>
      <c r="HFN441" s="23"/>
      <c r="HFO441" s="23"/>
      <c r="HFP441" s="23"/>
      <c r="HFQ441" s="23"/>
      <c r="HFR441" s="23"/>
      <c r="HFS441" s="23"/>
      <c r="HFT441" s="23"/>
      <c r="HFU441" s="23"/>
      <c r="HFV441" s="23"/>
      <c r="HFW441" s="23"/>
      <c r="HFX441" s="23"/>
      <c r="HFY441" s="23"/>
      <c r="HFZ441" s="23"/>
      <c r="HGA441" s="23"/>
      <c r="HGB441" s="23"/>
      <c r="HGC441" s="23"/>
      <c r="HGD441" s="23"/>
      <c r="HGE441" s="23"/>
      <c r="HGF441" s="23"/>
      <c r="HGG441" s="23"/>
      <c r="HGH441" s="23"/>
      <c r="HGI441" s="23"/>
      <c r="HGJ441" s="23"/>
      <c r="HGK441" s="23"/>
      <c r="HGL441" s="23"/>
      <c r="HGM441" s="23"/>
      <c r="HGN441" s="23"/>
      <c r="HGO441" s="23"/>
      <c r="HGP441" s="23"/>
      <c r="HGQ441" s="23"/>
      <c r="HGR441" s="23"/>
      <c r="HGS441" s="23"/>
      <c r="HGT441" s="23"/>
      <c r="HGU441" s="23"/>
      <c r="HGV441" s="23"/>
      <c r="HGW441" s="23"/>
      <c r="HGX441" s="23"/>
      <c r="HGY441" s="23"/>
      <c r="HGZ441" s="23"/>
      <c r="HHA441" s="23"/>
      <c r="HHB441" s="23"/>
      <c r="HHC441" s="23"/>
      <c r="HHD441" s="23"/>
      <c r="HHE441" s="23"/>
      <c r="HHF441" s="23"/>
      <c r="HHG441" s="23"/>
      <c r="HHH441" s="23"/>
      <c r="HHI441" s="23"/>
      <c r="HHJ441" s="23"/>
      <c r="HHK441" s="23"/>
      <c r="HHL441" s="23"/>
      <c r="HHM441" s="23"/>
      <c r="HHN441" s="23"/>
      <c r="HHO441" s="23"/>
      <c r="HHP441" s="23"/>
      <c r="HHQ441" s="23"/>
      <c r="HHR441" s="23"/>
      <c r="HHS441" s="23"/>
      <c r="HHT441" s="23"/>
      <c r="HHU441" s="23"/>
      <c r="HHV441" s="23"/>
      <c r="HHW441" s="23"/>
      <c r="HHX441" s="23"/>
      <c r="HHY441" s="23"/>
      <c r="HHZ441" s="23"/>
      <c r="HIA441" s="23"/>
      <c r="HIB441" s="23"/>
      <c r="HIC441" s="23"/>
      <c r="HID441" s="23"/>
      <c r="HIE441" s="23"/>
      <c r="HIF441" s="23"/>
      <c r="HIG441" s="23"/>
      <c r="HIH441" s="23"/>
      <c r="HII441" s="23"/>
      <c r="HIJ441" s="23"/>
      <c r="HIK441" s="23"/>
      <c r="HIL441" s="23"/>
      <c r="HIM441" s="23"/>
      <c r="HIN441" s="23"/>
      <c r="HIO441" s="23"/>
      <c r="HIP441" s="23"/>
      <c r="HIQ441" s="23"/>
      <c r="HIR441" s="23"/>
      <c r="HIS441" s="23"/>
      <c r="HIT441" s="23"/>
      <c r="HIU441" s="23"/>
      <c r="HIV441" s="23"/>
      <c r="HIW441" s="23"/>
      <c r="HIX441" s="23"/>
      <c r="HIY441" s="23"/>
      <c r="HIZ441" s="23"/>
      <c r="HJA441" s="23"/>
      <c r="HJB441" s="23"/>
      <c r="HJC441" s="23"/>
      <c r="HJD441" s="23"/>
      <c r="HJE441" s="23"/>
      <c r="HJF441" s="23"/>
      <c r="HJG441" s="23"/>
      <c r="HJH441" s="23"/>
      <c r="HJI441" s="23"/>
      <c r="HJJ441" s="23"/>
      <c r="HJK441" s="23"/>
      <c r="HJL441" s="23"/>
      <c r="HJM441" s="23"/>
      <c r="HJN441" s="23"/>
      <c r="HJO441" s="23"/>
      <c r="HJP441" s="23"/>
      <c r="HJQ441" s="23"/>
      <c r="HJR441" s="23"/>
      <c r="HJS441" s="23"/>
      <c r="HJT441" s="23"/>
      <c r="HJU441" s="23"/>
      <c r="HJV441" s="23"/>
      <c r="HJW441" s="23"/>
      <c r="HJX441" s="23"/>
      <c r="HJY441" s="23"/>
      <c r="HJZ441" s="23"/>
      <c r="HKA441" s="23"/>
      <c r="HKB441" s="23"/>
      <c r="HKC441" s="23"/>
      <c r="HKD441" s="23"/>
      <c r="HKE441" s="23"/>
      <c r="HKF441" s="23"/>
      <c r="HKG441" s="23"/>
      <c r="HKH441" s="23"/>
      <c r="HKI441" s="23"/>
      <c r="HKJ441" s="23"/>
      <c r="HKK441" s="23"/>
      <c r="HKL441" s="23"/>
      <c r="HKM441" s="23"/>
      <c r="HKN441" s="23"/>
      <c r="HKO441" s="23"/>
      <c r="HKP441" s="23"/>
      <c r="HKQ441" s="23"/>
      <c r="HKR441" s="23"/>
      <c r="HKS441" s="23"/>
      <c r="HKT441" s="23"/>
      <c r="HKU441" s="23"/>
      <c r="HKV441" s="23"/>
      <c r="HKW441" s="23"/>
      <c r="HKX441" s="23"/>
      <c r="HKY441" s="23"/>
      <c r="HKZ441" s="23"/>
      <c r="HLA441" s="23"/>
      <c r="HLB441" s="23"/>
      <c r="HLC441" s="23"/>
      <c r="HLD441" s="23"/>
      <c r="HLE441" s="23"/>
      <c r="HLF441" s="23"/>
      <c r="HLG441" s="23"/>
      <c r="HLH441" s="23"/>
      <c r="HLI441" s="23"/>
      <c r="HLJ441" s="23"/>
      <c r="HLK441" s="23"/>
      <c r="HLL441" s="23"/>
      <c r="HLM441" s="23"/>
      <c r="HLN441" s="23"/>
      <c r="HLO441" s="23"/>
      <c r="HLP441" s="23"/>
      <c r="HLQ441" s="23"/>
      <c r="HLR441" s="23"/>
      <c r="HLS441" s="23"/>
      <c r="HLT441" s="23"/>
      <c r="HLU441" s="23"/>
      <c r="HLV441" s="23"/>
      <c r="HLW441" s="23"/>
      <c r="HLX441" s="23"/>
      <c r="HLY441" s="23"/>
      <c r="HLZ441" s="23"/>
      <c r="HMA441" s="23"/>
      <c r="HMB441" s="23"/>
      <c r="HMC441" s="23"/>
      <c r="HMD441" s="23"/>
      <c r="HME441" s="23"/>
      <c r="HMF441" s="23"/>
      <c r="HMG441" s="23"/>
      <c r="HMH441" s="23"/>
      <c r="HMI441" s="23"/>
      <c r="HMJ441" s="23"/>
      <c r="HMK441" s="23"/>
      <c r="HML441" s="23"/>
      <c r="HMM441" s="23"/>
      <c r="HMN441" s="23"/>
      <c r="HMO441" s="23"/>
      <c r="HMP441" s="23"/>
      <c r="HMQ441" s="23"/>
      <c r="HMR441" s="23"/>
      <c r="HMS441" s="23"/>
      <c r="HMT441" s="23"/>
      <c r="HMU441" s="23"/>
      <c r="HMV441" s="23"/>
      <c r="HMW441" s="23"/>
      <c r="HMX441" s="23"/>
      <c r="HMY441" s="23"/>
      <c r="HMZ441" s="23"/>
      <c r="HNA441" s="23"/>
      <c r="HNB441" s="23"/>
      <c r="HNC441" s="23"/>
      <c r="HND441" s="23"/>
      <c r="HNE441" s="23"/>
      <c r="HNF441" s="23"/>
      <c r="HNG441" s="23"/>
      <c r="HNH441" s="23"/>
      <c r="HNI441" s="23"/>
      <c r="HNJ441" s="23"/>
      <c r="HNK441" s="23"/>
      <c r="HNL441" s="23"/>
      <c r="HNM441" s="23"/>
      <c r="HNN441" s="23"/>
      <c r="HNO441" s="23"/>
      <c r="HNP441" s="23"/>
      <c r="HNQ441" s="23"/>
      <c r="HNR441" s="23"/>
      <c r="HNS441" s="23"/>
      <c r="HNT441" s="23"/>
      <c r="HNU441" s="23"/>
      <c r="HNV441" s="23"/>
      <c r="HNW441" s="23"/>
      <c r="HNX441" s="23"/>
      <c r="HNY441" s="23"/>
      <c r="HNZ441" s="23"/>
      <c r="HOA441" s="23"/>
      <c r="HOB441" s="23"/>
      <c r="HOC441" s="23"/>
      <c r="HOD441" s="23"/>
      <c r="HOE441" s="23"/>
      <c r="HOF441" s="23"/>
      <c r="HOG441" s="23"/>
      <c r="HOH441" s="23"/>
      <c r="HOI441" s="23"/>
      <c r="HOJ441" s="23"/>
      <c r="HOK441" s="23"/>
      <c r="HOL441" s="23"/>
      <c r="HOM441" s="23"/>
      <c r="HON441" s="23"/>
      <c r="HOO441" s="23"/>
      <c r="HOP441" s="23"/>
      <c r="HOQ441" s="23"/>
      <c r="HOR441" s="23"/>
      <c r="HOS441" s="23"/>
      <c r="HOT441" s="23"/>
      <c r="HOU441" s="23"/>
      <c r="HOV441" s="23"/>
      <c r="HOW441" s="23"/>
      <c r="HOX441" s="23"/>
      <c r="HOY441" s="23"/>
      <c r="HOZ441" s="23"/>
      <c r="HPA441" s="23"/>
      <c r="HPB441" s="23"/>
      <c r="HPC441" s="23"/>
      <c r="HPD441" s="23"/>
      <c r="HPE441" s="23"/>
      <c r="HPF441" s="23"/>
      <c r="HPG441" s="23"/>
      <c r="HPH441" s="23"/>
      <c r="HPI441" s="23"/>
      <c r="HPJ441" s="23"/>
      <c r="HPK441" s="23"/>
      <c r="HPL441" s="23"/>
      <c r="HPM441" s="23"/>
      <c r="HPN441" s="23"/>
      <c r="HPO441" s="23"/>
      <c r="HPP441" s="23"/>
      <c r="HPQ441" s="23"/>
      <c r="HPR441" s="23"/>
      <c r="HPS441" s="23"/>
      <c r="HPT441" s="23"/>
      <c r="HPU441" s="23"/>
      <c r="HPV441" s="23"/>
      <c r="HPW441" s="23"/>
      <c r="HPX441" s="23"/>
      <c r="HPY441" s="23"/>
      <c r="HPZ441" s="23"/>
      <c r="HQA441" s="23"/>
      <c r="HQB441" s="23"/>
      <c r="HQC441" s="23"/>
      <c r="HQD441" s="23"/>
      <c r="HQE441" s="23"/>
      <c r="HQF441" s="23"/>
      <c r="HQG441" s="23"/>
      <c r="HQH441" s="23"/>
      <c r="HQI441" s="23"/>
      <c r="HQJ441" s="23"/>
      <c r="HQK441" s="23"/>
      <c r="HQL441" s="23"/>
      <c r="HQM441" s="23"/>
      <c r="HQN441" s="23"/>
      <c r="HQO441" s="23"/>
      <c r="HQP441" s="23"/>
      <c r="HQQ441" s="23"/>
      <c r="HQR441" s="23"/>
      <c r="HQS441" s="23"/>
      <c r="HQT441" s="23"/>
      <c r="HQU441" s="23"/>
      <c r="HQV441" s="23"/>
      <c r="HQW441" s="23"/>
      <c r="HQX441" s="23"/>
      <c r="HQY441" s="23"/>
      <c r="HQZ441" s="23"/>
      <c r="HRA441" s="23"/>
      <c r="HRB441" s="23"/>
      <c r="HRC441" s="23"/>
      <c r="HRD441" s="23"/>
      <c r="HRE441" s="23"/>
      <c r="HRF441" s="23"/>
      <c r="HRG441" s="23"/>
      <c r="HRH441" s="23"/>
      <c r="HRI441" s="23"/>
      <c r="HRJ441" s="23"/>
      <c r="HRK441" s="23"/>
      <c r="HRL441" s="23"/>
      <c r="HRM441" s="23"/>
      <c r="HRN441" s="23"/>
      <c r="HRO441" s="23"/>
      <c r="HRP441" s="23"/>
      <c r="HRQ441" s="23"/>
      <c r="HRR441" s="23"/>
      <c r="HRS441" s="23"/>
      <c r="HRT441" s="23"/>
      <c r="HRU441" s="23"/>
      <c r="HRV441" s="23"/>
      <c r="HRW441" s="23"/>
      <c r="HRX441" s="23"/>
      <c r="HRY441" s="23"/>
      <c r="HRZ441" s="23"/>
      <c r="HSA441" s="23"/>
      <c r="HSB441" s="23"/>
      <c r="HSC441" s="23"/>
      <c r="HSD441" s="23"/>
      <c r="HSE441" s="23"/>
      <c r="HSF441" s="23"/>
      <c r="HSG441" s="23"/>
      <c r="HSH441" s="23"/>
      <c r="HSI441" s="23"/>
      <c r="HSJ441" s="23"/>
      <c r="HSK441" s="23"/>
      <c r="HSL441" s="23"/>
      <c r="HSM441" s="23"/>
      <c r="HSN441" s="23"/>
      <c r="HSO441" s="23"/>
      <c r="HSP441" s="23"/>
      <c r="HSQ441" s="23"/>
      <c r="HSR441" s="23"/>
      <c r="HSS441" s="23"/>
      <c r="HST441" s="23"/>
      <c r="HSU441" s="23"/>
      <c r="HSV441" s="23"/>
      <c r="HSW441" s="23"/>
      <c r="HSX441" s="23"/>
      <c r="HSY441" s="23"/>
      <c r="HSZ441" s="23"/>
      <c r="HTA441" s="23"/>
      <c r="HTB441" s="23"/>
      <c r="HTC441" s="23"/>
      <c r="HTD441" s="23"/>
      <c r="HTE441" s="23"/>
      <c r="HTF441" s="23"/>
      <c r="HTG441" s="23"/>
      <c r="HTH441" s="23"/>
      <c r="HTI441" s="23"/>
      <c r="HTJ441" s="23"/>
      <c r="HTK441" s="23"/>
      <c r="HTL441" s="23"/>
      <c r="HTM441" s="23"/>
      <c r="HTN441" s="23"/>
      <c r="HTO441" s="23"/>
      <c r="HTP441" s="23"/>
      <c r="HTQ441" s="23"/>
      <c r="HTR441" s="23"/>
      <c r="HTS441" s="23"/>
      <c r="HTT441" s="23"/>
      <c r="HTU441" s="23"/>
      <c r="HTV441" s="23"/>
      <c r="HTW441" s="23"/>
      <c r="HTX441" s="23"/>
      <c r="HTY441" s="23"/>
      <c r="HTZ441" s="23"/>
      <c r="HUA441" s="23"/>
      <c r="HUB441" s="23"/>
      <c r="HUC441" s="23"/>
      <c r="HUD441" s="23"/>
      <c r="HUE441" s="23"/>
      <c r="HUF441" s="23"/>
      <c r="HUG441" s="23"/>
      <c r="HUH441" s="23"/>
      <c r="HUI441" s="23"/>
      <c r="HUJ441" s="23"/>
      <c r="HUK441" s="23"/>
      <c r="HUL441" s="23"/>
      <c r="HUM441" s="23"/>
      <c r="HUN441" s="23"/>
      <c r="HUO441" s="23"/>
      <c r="HUP441" s="23"/>
      <c r="HUQ441" s="23"/>
      <c r="HUR441" s="23"/>
      <c r="HUS441" s="23"/>
      <c r="HUT441" s="23"/>
      <c r="HUU441" s="23"/>
      <c r="HUV441" s="23"/>
      <c r="HUW441" s="23"/>
      <c r="HUX441" s="23"/>
      <c r="HUY441" s="23"/>
      <c r="HUZ441" s="23"/>
      <c r="HVA441" s="23"/>
      <c r="HVB441" s="23"/>
      <c r="HVC441" s="23"/>
      <c r="HVD441" s="23"/>
      <c r="HVE441" s="23"/>
      <c r="HVF441" s="23"/>
      <c r="HVG441" s="23"/>
      <c r="HVH441" s="23"/>
      <c r="HVI441" s="23"/>
      <c r="HVJ441" s="23"/>
      <c r="HVK441" s="23"/>
      <c r="HVL441" s="23"/>
      <c r="HVM441" s="23"/>
      <c r="HVN441" s="23"/>
      <c r="HVO441" s="23"/>
      <c r="HVP441" s="23"/>
      <c r="HVQ441" s="23"/>
      <c r="HVR441" s="23"/>
      <c r="HVS441" s="23"/>
      <c r="HVT441" s="23"/>
      <c r="HVU441" s="23"/>
      <c r="HVV441" s="23"/>
      <c r="HVW441" s="23"/>
      <c r="HVX441" s="23"/>
      <c r="HVY441" s="23"/>
      <c r="HVZ441" s="23"/>
      <c r="HWA441" s="23"/>
      <c r="HWB441" s="23"/>
      <c r="HWC441" s="23"/>
      <c r="HWD441" s="23"/>
      <c r="HWE441" s="23"/>
      <c r="HWF441" s="23"/>
      <c r="HWG441" s="23"/>
      <c r="HWH441" s="23"/>
      <c r="HWI441" s="23"/>
      <c r="HWJ441" s="23"/>
      <c r="HWK441" s="23"/>
      <c r="HWL441" s="23"/>
      <c r="HWM441" s="23"/>
      <c r="HWN441" s="23"/>
      <c r="HWO441" s="23"/>
      <c r="HWP441" s="23"/>
      <c r="HWQ441" s="23"/>
      <c r="HWR441" s="23"/>
      <c r="HWS441" s="23"/>
      <c r="HWT441" s="23"/>
      <c r="HWU441" s="23"/>
      <c r="HWV441" s="23"/>
      <c r="HWW441" s="23"/>
      <c r="HWX441" s="23"/>
      <c r="HWY441" s="23"/>
      <c r="HWZ441" s="23"/>
      <c r="HXA441" s="23"/>
      <c r="HXB441" s="23"/>
      <c r="HXC441" s="23"/>
      <c r="HXD441" s="23"/>
      <c r="HXE441" s="23"/>
      <c r="HXF441" s="23"/>
      <c r="HXG441" s="23"/>
      <c r="HXH441" s="23"/>
      <c r="HXI441" s="23"/>
      <c r="HXJ441" s="23"/>
      <c r="HXK441" s="23"/>
      <c r="HXL441" s="23"/>
      <c r="HXM441" s="23"/>
      <c r="HXN441" s="23"/>
      <c r="HXO441" s="23"/>
      <c r="HXP441" s="23"/>
      <c r="HXQ441" s="23"/>
      <c r="HXR441" s="23"/>
      <c r="HXS441" s="23"/>
      <c r="HXT441" s="23"/>
      <c r="HXU441" s="23"/>
      <c r="HXV441" s="23"/>
      <c r="HXW441" s="23"/>
      <c r="HXX441" s="23"/>
      <c r="HXY441" s="23"/>
      <c r="HXZ441" s="23"/>
      <c r="HYA441" s="23"/>
      <c r="HYB441" s="23"/>
      <c r="HYC441" s="23"/>
      <c r="HYD441" s="23"/>
      <c r="HYE441" s="23"/>
      <c r="HYF441" s="23"/>
      <c r="HYG441" s="23"/>
      <c r="HYH441" s="23"/>
      <c r="HYI441" s="23"/>
      <c r="HYJ441" s="23"/>
      <c r="HYK441" s="23"/>
      <c r="HYL441" s="23"/>
      <c r="HYM441" s="23"/>
      <c r="HYN441" s="23"/>
      <c r="HYO441" s="23"/>
      <c r="HYP441" s="23"/>
      <c r="HYQ441" s="23"/>
      <c r="HYR441" s="23"/>
      <c r="HYS441" s="23"/>
      <c r="HYT441" s="23"/>
      <c r="HYU441" s="23"/>
      <c r="HYV441" s="23"/>
      <c r="HYW441" s="23"/>
      <c r="HYX441" s="23"/>
      <c r="HYY441" s="23"/>
      <c r="HYZ441" s="23"/>
      <c r="HZA441" s="23"/>
      <c r="HZB441" s="23"/>
      <c r="HZC441" s="23"/>
      <c r="HZD441" s="23"/>
      <c r="HZE441" s="23"/>
      <c r="HZF441" s="23"/>
      <c r="HZG441" s="23"/>
      <c r="HZH441" s="23"/>
      <c r="HZI441" s="23"/>
      <c r="HZJ441" s="23"/>
      <c r="HZK441" s="23"/>
      <c r="HZL441" s="23"/>
      <c r="HZM441" s="23"/>
      <c r="HZN441" s="23"/>
      <c r="HZO441" s="23"/>
      <c r="HZP441" s="23"/>
      <c r="HZQ441" s="23"/>
      <c r="HZR441" s="23"/>
      <c r="HZS441" s="23"/>
      <c r="HZT441" s="23"/>
      <c r="HZU441" s="23"/>
      <c r="HZV441" s="23"/>
      <c r="HZW441" s="23"/>
      <c r="HZX441" s="23"/>
      <c r="HZY441" s="23"/>
      <c r="HZZ441" s="23"/>
      <c r="IAA441" s="23"/>
      <c r="IAB441" s="23"/>
      <c r="IAC441" s="23"/>
      <c r="IAD441" s="23"/>
      <c r="IAE441" s="23"/>
      <c r="IAF441" s="23"/>
      <c r="IAG441" s="23"/>
      <c r="IAH441" s="23"/>
      <c r="IAI441" s="23"/>
      <c r="IAJ441" s="23"/>
      <c r="IAK441" s="23"/>
      <c r="IAL441" s="23"/>
      <c r="IAM441" s="23"/>
      <c r="IAN441" s="23"/>
      <c r="IAO441" s="23"/>
      <c r="IAP441" s="23"/>
      <c r="IAQ441" s="23"/>
      <c r="IAR441" s="23"/>
      <c r="IAS441" s="23"/>
      <c r="IAT441" s="23"/>
      <c r="IAU441" s="23"/>
      <c r="IAV441" s="23"/>
      <c r="IAW441" s="23"/>
      <c r="IAX441" s="23"/>
      <c r="IAY441" s="23"/>
      <c r="IAZ441" s="23"/>
      <c r="IBA441" s="23"/>
      <c r="IBB441" s="23"/>
      <c r="IBC441" s="23"/>
      <c r="IBD441" s="23"/>
      <c r="IBE441" s="23"/>
      <c r="IBF441" s="23"/>
      <c r="IBG441" s="23"/>
      <c r="IBH441" s="23"/>
      <c r="IBI441" s="23"/>
      <c r="IBJ441" s="23"/>
      <c r="IBK441" s="23"/>
      <c r="IBL441" s="23"/>
      <c r="IBM441" s="23"/>
      <c r="IBN441" s="23"/>
      <c r="IBO441" s="23"/>
      <c r="IBP441" s="23"/>
      <c r="IBQ441" s="23"/>
      <c r="IBR441" s="23"/>
      <c r="IBS441" s="23"/>
      <c r="IBT441" s="23"/>
      <c r="IBU441" s="23"/>
      <c r="IBV441" s="23"/>
      <c r="IBW441" s="23"/>
      <c r="IBX441" s="23"/>
      <c r="IBY441" s="23"/>
      <c r="IBZ441" s="23"/>
      <c r="ICA441" s="23"/>
      <c r="ICB441" s="23"/>
      <c r="ICC441" s="23"/>
      <c r="ICD441" s="23"/>
      <c r="ICE441" s="23"/>
      <c r="ICF441" s="23"/>
      <c r="ICG441" s="23"/>
      <c r="ICH441" s="23"/>
      <c r="ICI441" s="23"/>
      <c r="ICJ441" s="23"/>
      <c r="ICK441" s="23"/>
      <c r="ICL441" s="23"/>
      <c r="ICM441" s="23"/>
      <c r="ICN441" s="23"/>
      <c r="ICO441" s="23"/>
      <c r="ICP441" s="23"/>
      <c r="ICQ441" s="23"/>
      <c r="ICR441" s="23"/>
      <c r="ICS441" s="23"/>
      <c r="ICT441" s="23"/>
      <c r="ICU441" s="23"/>
      <c r="ICV441" s="23"/>
      <c r="ICW441" s="23"/>
      <c r="ICX441" s="23"/>
      <c r="ICY441" s="23"/>
      <c r="ICZ441" s="23"/>
      <c r="IDA441" s="23"/>
      <c r="IDB441" s="23"/>
      <c r="IDC441" s="23"/>
      <c r="IDD441" s="23"/>
      <c r="IDE441" s="23"/>
      <c r="IDF441" s="23"/>
      <c r="IDG441" s="23"/>
      <c r="IDH441" s="23"/>
      <c r="IDI441" s="23"/>
      <c r="IDJ441" s="23"/>
      <c r="IDK441" s="23"/>
      <c r="IDL441" s="23"/>
      <c r="IDM441" s="23"/>
      <c r="IDN441" s="23"/>
      <c r="IDO441" s="23"/>
      <c r="IDP441" s="23"/>
      <c r="IDQ441" s="23"/>
      <c r="IDR441" s="23"/>
      <c r="IDS441" s="23"/>
      <c r="IDT441" s="23"/>
      <c r="IDU441" s="23"/>
      <c r="IDV441" s="23"/>
      <c r="IDW441" s="23"/>
      <c r="IDX441" s="23"/>
      <c r="IDY441" s="23"/>
      <c r="IDZ441" s="23"/>
      <c r="IEA441" s="23"/>
      <c r="IEB441" s="23"/>
      <c r="IEC441" s="23"/>
      <c r="IED441" s="23"/>
      <c r="IEE441" s="23"/>
      <c r="IEF441" s="23"/>
      <c r="IEG441" s="23"/>
      <c r="IEH441" s="23"/>
      <c r="IEI441" s="23"/>
      <c r="IEJ441" s="23"/>
      <c r="IEK441" s="23"/>
      <c r="IEL441" s="23"/>
      <c r="IEM441" s="23"/>
      <c r="IEN441" s="23"/>
      <c r="IEO441" s="23"/>
      <c r="IEP441" s="23"/>
      <c r="IEQ441" s="23"/>
      <c r="IER441" s="23"/>
      <c r="IES441" s="23"/>
      <c r="IET441" s="23"/>
      <c r="IEU441" s="23"/>
      <c r="IEV441" s="23"/>
      <c r="IEW441" s="23"/>
      <c r="IEX441" s="23"/>
      <c r="IEY441" s="23"/>
      <c r="IEZ441" s="23"/>
      <c r="IFA441" s="23"/>
      <c r="IFB441" s="23"/>
      <c r="IFC441" s="23"/>
      <c r="IFD441" s="23"/>
      <c r="IFE441" s="23"/>
      <c r="IFF441" s="23"/>
      <c r="IFG441" s="23"/>
      <c r="IFH441" s="23"/>
      <c r="IFI441" s="23"/>
      <c r="IFJ441" s="23"/>
      <c r="IFK441" s="23"/>
      <c r="IFL441" s="23"/>
      <c r="IFM441" s="23"/>
      <c r="IFN441" s="23"/>
      <c r="IFO441" s="23"/>
      <c r="IFP441" s="23"/>
      <c r="IFQ441" s="23"/>
      <c r="IFR441" s="23"/>
      <c r="IFS441" s="23"/>
      <c r="IFT441" s="23"/>
      <c r="IFU441" s="23"/>
      <c r="IFV441" s="23"/>
      <c r="IFW441" s="23"/>
      <c r="IFX441" s="23"/>
      <c r="IFY441" s="23"/>
      <c r="IFZ441" s="23"/>
      <c r="IGA441" s="23"/>
      <c r="IGB441" s="23"/>
      <c r="IGC441" s="23"/>
      <c r="IGD441" s="23"/>
      <c r="IGE441" s="23"/>
      <c r="IGF441" s="23"/>
      <c r="IGG441" s="23"/>
      <c r="IGH441" s="23"/>
      <c r="IGI441" s="23"/>
      <c r="IGJ441" s="23"/>
      <c r="IGK441" s="23"/>
      <c r="IGL441" s="23"/>
      <c r="IGM441" s="23"/>
      <c r="IGN441" s="23"/>
      <c r="IGO441" s="23"/>
      <c r="IGP441" s="23"/>
      <c r="IGQ441" s="23"/>
      <c r="IGR441" s="23"/>
      <c r="IGS441" s="23"/>
      <c r="IGT441" s="23"/>
      <c r="IGU441" s="23"/>
      <c r="IGV441" s="23"/>
      <c r="IGW441" s="23"/>
      <c r="IGX441" s="23"/>
      <c r="IGY441" s="23"/>
      <c r="IGZ441" s="23"/>
      <c r="IHA441" s="23"/>
      <c r="IHB441" s="23"/>
      <c r="IHC441" s="23"/>
      <c r="IHD441" s="23"/>
      <c r="IHE441" s="23"/>
      <c r="IHF441" s="23"/>
      <c r="IHG441" s="23"/>
      <c r="IHH441" s="23"/>
      <c r="IHI441" s="23"/>
      <c r="IHJ441" s="23"/>
      <c r="IHK441" s="23"/>
      <c r="IHL441" s="23"/>
      <c r="IHM441" s="23"/>
      <c r="IHN441" s="23"/>
      <c r="IHO441" s="23"/>
      <c r="IHP441" s="23"/>
      <c r="IHQ441" s="23"/>
      <c r="IHR441" s="23"/>
      <c r="IHS441" s="23"/>
      <c r="IHT441" s="23"/>
      <c r="IHU441" s="23"/>
      <c r="IHV441" s="23"/>
      <c r="IHW441" s="23"/>
      <c r="IHX441" s="23"/>
      <c r="IHY441" s="23"/>
      <c r="IHZ441" s="23"/>
      <c r="IIA441" s="23"/>
      <c r="IIB441" s="23"/>
      <c r="IIC441" s="23"/>
      <c r="IID441" s="23"/>
      <c r="IIE441" s="23"/>
      <c r="IIF441" s="23"/>
      <c r="IIG441" s="23"/>
      <c r="IIH441" s="23"/>
      <c r="III441" s="23"/>
      <c r="IIJ441" s="23"/>
      <c r="IIK441" s="23"/>
      <c r="IIL441" s="23"/>
      <c r="IIM441" s="23"/>
      <c r="IIN441" s="23"/>
      <c r="IIO441" s="23"/>
      <c r="IIP441" s="23"/>
      <c r="IIQ441" s="23"/>
      <c r="IIR441" s="23"/>
      <c r="IIS441" s="23"/>
      <c r="IIT441" s="23"/>
      <c r="IIU441" s="23"/>
      <c r="IIV441" s="23"/>
      <c r="IIW441" s="23"/>
      <c r="IIX441" s="23"/>
      <c r="IIY441" s="23"/>
      <c r="IIZ441" s="23"/>
      <c r="IJA441" s="23"/>
      <c r="IJB441" s="23"/>
      <c r="IJC441" s="23"/>
      <c r="IJD441" s="23"/>
      <c r="IJE441" s="23"/>
      <c r="IJF441" s="23"/>
      <c r="IJG441" s="23"/>
      <c r="IJH441" s="23"/>
      <c r="IJI441" s="23"/>
      <c r="IJJ441" s="23"/>
      <c r="IJK441" s="23"/>
      <c r="IJL441" s="23"/>
      <c r="IJM441" s="23"/>
      <c r="IJN441" s="23"/>
      <c r="IJO441" s="23"/>
      <c r="IJP441" s="23"/>
      <c r="IJQ441" s="23"/>
      <c r="IJR441" s="23"/>
      <c r="IJS441" s="23"/>
      <c r="IJT441" s="23"/>
      <c r="IJU441" s="23"/>
      <c r="IJV441" s="23"/>
      <c r="IJW441" s="23"/>
      <c r="IJX441" s="23"/>
      <c r="IJY441" s="23"/>
      <c r="IJZ441" s="23"/>
      <c r="IKA441" s="23"/>
      <c r="IKB441" s="23"/>
      <c r="IKC441" s="23"/>
      <c r="IKD441" s="23"/>
      <c r="IKE441" s="23"/>
      <c r="IKF441" s="23"/>
      <c r="IKG441" s="23"/>
      <c r="IKH441" s="23"/>
      <c r="IKI441" s="23"/>
      <c r="IKJ441" s="23"/>
      <c r="IKK441" s="23"/>
      <c r="IKL441" s="23"/>
      <c r="IKM441" s="23"/>
      <c r="IKN441" s="23"/>
      <c r="IKO441" s="23"/>
      <c r="IKP441" s="23"/>
      <c r="IKQ441" s="23"/>
      <c r="IKR441" s="23"/>
      <c r="IKS441" s="23"/>
      <c r="IKT441" s="23"/>
      <c r="IKU441" s="23"/>
      <c r="IKV441" s="23"/>
      <c r="IKW441" s="23"/>
      <c r="IKX441" s="23"/>
      <c r="IKY441" s="23"/>
      <c r="IKZ441" s="23"/>
      <c r="ILA441" s="23"/>
      <c r="ILB441" s="23"/>
      <c r="ILC441" s="23"/>
      <c r="ILD441" s="23"/>
      <c r="ILE441" s="23"/>
      <c r="ILF441" s="23"/>
      <c r="ILG441" s="23"/>
      <c r="ILH441" s="23"/>
      <c r="ILI441" s="23"/>
      <c r="ILJ441" s="23"/>
      <c r="ILK441" s="23"/>
      <c r="ILL441" s="23"/>
      <c r="ILM441" s="23"/>
      <c r="ILN441" s="23"/>
      <c r="ILO441" s="23"/>
      <c r="ILP441" s="23"/>
      <c r="ILQ441" s="23"/>
      <c r="ILR441" s="23"/>
      <c r="ILS441" s="23"/>
      <c r="ILT441" s="23"/>
      <c r="ILU441" s="23"/>
      <c r="ILV441" s="23"/>
      <c r="ILW441" s="23"/>
      <c r="ILX441" s="23"/>
      <c r="ILY441" s="23"/>
      <c r="ILZ441" s="23"/>
      <c r="IMA441" s="23"/>
      <c r="IMB441" s="23"/>
      <c r="IMC441" s="23"/>
      <c r="IMD441" s="23"/>
      <c r="IME441" s="23"/>
      <c r="IMF441" s="23"/>
      <c r="IMG441" s="23"/>
      <c r="IMH441" s="23"/>
      <c r="IMI441" s="23"/>
      <c r="IMJ441" s="23"/>
      <c r="IMK441" s="23"/>
      <c r="IML441" s="23"/>
      <c r="IMM441" s="23"/>
      <c r="IMN441" s="23"/>
      <c r="IMO441" s="23"/>
      <c r="IMP441" s="23"/>
      <c r="IMQ441" s="23"/>
      <c r="IMR441" s="23"/>
      <c r="IMS441" s="23"/>
      <c r="IMT441" s="23"/>
      <c r="IMU441" s="23"/>
      <c r="IMV441" s="23"/>
      <c r="IMW441" s="23"/>
      <c r="IMX441" s="23"/>
      <c r="IMY441" s="23"/>
      <c r="IMZ441" s="23"/>
      <c r="INA441" s="23"/>
      <c r="INB441" s="23"/>
      <c r="INC441" s="23"/>
      <c r="IND441" s="23"/>
      <c r="INE441" s="23"/>
      <c r="INF441" s="23"/>
      <c r="ING441" s="23"/>
      <c r="INH441" s="23"/>
      <c r="INI441" s="23"/>
      <c r="INJ441" s="23"/>
      <c r="INK441" s="23"/>
      <c r="INL441" s="23"/>
      <c r="INM441" s="23"/>
      <c r="INN441" s="23"/>
      <c r="INO441" s="23"/>
      <c r="INP441" s="23"/>
      <c r="INQ441" s="23"/>
      <c r="INR441" s="23"/>
      <c r="INS441" s="23"/>
      <c r="INT441" s="23"/>
      <c r="INU441" s="23"/>
      <c r="INV441" s="23"/>
      <c r="INW441" s="23"/>
      <c r="INX441" s="23"/>
      <c r="INY441" s="23"/>
      <c r="INZ441" s="23"/>
      <c r="IOA441" s="23"/>
      <c r="IOB441" s="23"/>
      <c r="IOC441" s="23"/>
      <c r="IOD441" s="23"/>
      <c r="IOE441" s="23"/>
      <c r="IOF441" s="23"/>
      <c r="IOG441" s="23"/>
      <c r="IOH441" s="23"/>
      <c r="IOI441" s="23"/>
      <c r="IOJ441" s="23"/>
      <c r="IOK441" s="23"/>
      <c r="IOL441" s="23"/>
      <c r="IOM441" s="23"/>
      <c r="ION441" s="23"/>
      <c r="IOO441" s="23"/>
      <c r="IOP441" s="23"/>
      <c r="IOQ441" s="23"/>
      <c r="IOR441" s="23"/>
      <c r="IOS441" s="23"/>
      <c r="IOT441" s="23"/>
      <c r="IOU441" s="23"/>
      <c r="IOV441" s="23"/>
      <c r="IOW441" s="23"/>
      <c r="IOX441" s="23"/>
      <c r="IOY441" s="23"/>
      <c r="IOZ441" s="23"/>
      <c r="IPA441" s="23"/>
      <c r="IPB441" s="23"/>
      <c r="IPC441" s="23"/>
      <c r="IPD441" s="23"/>
      <c r="IPE441" s="23"/>
      <c r="IPF441" s="23"/>
      <c r="IPG441" s="23"/>
      <c r="IPH441" s="23"/>
      <c r="IPI441" s="23"/>
      <c r="IPJ441" s="23"/>
      <c r="IPK441" s="23"/>
      <c r="IPL441" s="23"/>
      <c r="IPM441" s="23"/>
      <c r="IPN441" s="23"/>
      <c r="IPO441" s="23"/>
      <c r="IPP441" s="23"/>
      <c r="IPQ441" s="23"/>
      <c r="IPR441" s="23"/>
      <c r="IPS441" s="23"/>
      <c r="IPT441" s="23"/>
      <c r="IPU441" s="23"/>
      <c r="IPV441" s="23"/>
      <c r="IPW441" s="23"/>
      <c r="IPX441" s="23"/>
      <c r="IPY441" s="23"/>
      <c r="IPZ441" s="23"/>
      <c r="IQA441" s="23"/>
      <c r="IQB441" s="23"/>
      <c r="IQC441" s="23"/>
      <c r="IQD441" s="23"/>
      <c r="IQE441" s="23"/>
      <c r="IQF441" s="23"/>
      <c r="IQG441" s="23"/>
      <c r="IQH441" s="23"/>
      <c r="IQI441" s="23"/>
      <c r="IQJ441" s="23"/>
      <c r="IQK441" s="23"/>
      <c r="IQL441" s="23"/>
      <c r="IQM441" s="23"/>
      <c r="IQN441" s="23"/>
      <c r="IQO441" s="23"/>
      <c r="IQP441" s="23"/>
      <c r="IQQ441" s="23"/>
      <c r="IQR441" s="23"/>
      <c r="IQS441" s="23"/>
      <c r="IQT441" s="23"/>
      <c r="IQU441" s="23"/>
      <c r="IQV441" s="23"/>
      <c r="IQW441" s="23"/>
      <c r="IQX441" s="23"/>
      <c r="IQY441" s="23"/>
      <c r="IQZ441" s="23"/>
      <c r="IRA441" s="23"/>
      <c r="IRB441" s="23"/>
      <c r="IRC441" s="23"/>
      <c r="IRD441" s="23"/>
      <c r="IRE441" s="23"/>
      <c r="IRF441" s="23"/>
      <c r="IRG441" s="23"/>
      <c r="IRH441" s="23"/>
      <c r="IRI441" s="23"/>
      <c r="IRJ441" s="23"/>
      <c r="IRK441" s="23"/>
      <c r="IRL441" s="23"/>
      <c r="IRM441" s="23"/>
      <c r="IRN441" s="23"/>
      <c r="IRO441" s="23"/>
      <c r="IRP441" s="23"/>
      <c r="IRQ441" s="23"/>
      <c r="IRR441" s="23"/>
      <c r="IRS441" s="23"/>
      <c r="IRT441" s="23"/>
      <c r="IRU441" s="23"/>
      <c r="IRV441" s="23"/>
      <c r="IRW441" s="23"/>
      <c r="IRX441" s="23"/>
      <c r="IRY441" s="23"/>
      <c r="IRZ441" s="23"/>
      <c r="ISA441" s="23"/>
      <c r="ISB441" s="23"/>
      <c r="ISC441" s="23"/>
      <c r="ISD441" s="23"/>
      <c r="ISE441" s="23"/>
      <c r="ISF441" s="23"/>
      <c r="ISG441" s="23"/>
      <c r="ISH441" s="23"/>
      <c r="ISI441" s="23"/>
      <c r="ISJ441" s="23"/>
      <c r="ISK441" s="23"/>
      <c r="ISL441" s="23"/>
      <c r="ISM441" s="23"/>
      <c r="ISN441" s="23"/>
      <c r="ISO441" s="23"/>
      <c r="ISP441" s="23"/>
      <c r="ISQ441" s="23"/>
      <c r="ISR441" s="23"/>
      <c r="ISS441" s="23"/>
      <c r="IST441" s="23"/>
      <c r="ISU441" s="23"/>
      <c r="ISV441" s="23"/>
      <c r="ISW441" s="23"/>
      <c r="ISX441" s="23"/>
      <c r="ISY441" s="23"/>
      <c r="ISZ441" s="23"/>
      <c r="ITA441" s="23"/>
      <c r="ITB441" s="23"/>
      <c r="ITC441" s="23"/>
      <c r="ITD441" s="23"/>
      <c r="ITE441" s="23"/>
      <c r="ITF441" s="23"/>
      <c r="ITG441" s="23"/>
      <c r="ITH441" s="23"/>
      <c r="ITI441" s="23"/>
      <c r="ITJ441" s="23"/>
      <c r="ITK441" s="23"/>
      <c r="ITL441" s="23"/>
      <c r="ITM441" s="23"/>
      <c r="ITN441" s="23"/>
      <c r="ITO441" s="23"/>
      <c r="ITP441" s="23"/>
      <c r="ITQ441" s="23"/>
      <c r="ITR441" s="23"/>
      <c r="ITS441" s="23"/>
      <c r="ITT441" s="23"/>
      <c r="ITU441" s="23"/>
      <c r="ITV441" s="23"/>
      <c r="ITW441" s="23"/>
      <c r="ITX441" s="23"/>
      <c r="ITY441" s="23"/>
      <c r="ITZ441" s="23"/>
      <c r="IUA441" s="23"/>
      <c r="IUB441" s="23"/>
      <c r="IUC441" s="23"/>
      <c r="IUD441" s="23"/>
      <c r="IUE441" s="23"/>
      <c r="IUF441" s="23"/>
      <c r="IUG441" s="23"/>
      <c r="IUH441" s="23"/>
      <c r="IUI441" s="23"/>
      <c r="IUJ441" s="23"/>
      <c r="IUK441" s="23"/>
      <c r="IUL441" s="23"/>
      <c r="IUM441" s="23"/>
      <c r="IUN441" s="23"/>
      <c r="IUO441" s="23"/>
      <c r="IUP441" s="23"/>
      <c r="IUQ441" s="23"/>
      <c r="IUR441" s="23"/>
      <c r="IUS441" s="23"/>
      <c r="IUT441" s="23"/>
      <c r="IUU441" s="23"/>
      <c r="IUV441" s="23"/>
      <c r="IUW441" s="23"/>
      <c r="IUX441" s="23"/>
      <c r="IUY441" s="23"/>
      <c r="IUZ441" s="23"/>
      <c r="IVA441" s="23"/>
      <c r="IVB441" s="23"/>
      <c r="IVC441" s="23"/>
      <c r="IVD441" s="23"/>
      <c r="IVE441" s="23"/>
      <c r="IVF441" s="23"/>
      <c r="IVG441" s="23"/>
      <c r="IVH441" s="23"/>
      <c r="IVI441" s="23"/>
      <c r="IVJ441" s="23"/>
      <c r="IVK441" s="23"/>
      <c r="IVL441" s="23"/>
      <c r="IVM441" s="23"/>
      <c r="IVN441" s="23"/>
      <c r="IVO441" s="23"/>
      <c r="IVP441" s="23"/>
      <c r="IVQ441" s="23"/>
      <c r="IVR441" s="23"/>
      <c r="IVS441" s="23"/>
      <c r="IVT441" s="23"/>
      <c r="IVU441" s="23"/>
      <c r="IVV441" s="23"/>
      <c r="IVW441" s="23"/>
      <c r="IVX441" s="23"/>
      <c r="IVY441" s="23"/>
      <c r="IVZ441" s="23"/>
      <c r="IWA441" s="23"/>
      <c r="IWB441" s="23"/>
      <c r="IWC441" s="23"/>
      <c r="IWD441" s="23"/>
      <c r="IWE441" s="23"/>
      <c r="IWF441" s="23"/>
      <c r="IWG441" s="23"/>
      <c r="IWH441" s="23"/>
      <c r="IWI441" s="23"/>
      <c r="IWJ441" s="23"/>
      <c r="IWK441" s="23"/>
      <c r="IWL441" s="23"/>
      <c r="IWM441" s="23"/>
      <c r="IWN441" s="23"/>
      <c r="IWO441" s="23"/>
      <c r="IWP441" s="23"/>
      <c r="IWQ441" s="23"/>
      <c r="IWR441" s="23"/>
      <c r="IWS441" s="23"/>
      <c r="IWT441" s="23"/>
      <c r="IWU441" s="23"/>
      <c r="IWV441" s="23"/>
      <c r="IWW441" s="23"/>
      <c r="IWX441" s="23"/>
      <c r="IWY441" s="23"/>
      <c r="IWZ441" s="23"/>
      <c r="IXA441" s="23"/>
      <c r="IXB441" s="23"/>
      <c r="IXC441" s="23"/>
      <c r="IXD441" s="23"/>
      <c r="IXE441" s="23"/>
      <c r="IXF441" s="23"/>
      <c r="IXG441" s="23"/>
      <c r="IXH441" s="23"/>
      <c r="IXI441" s="23"/>
      <c r="IXJ441" s="23"/>
      <c r="IXK441" s="23"/>
      <c r="IXL441" s="23"/>
      <c r="IXM441" s="23"/>
      <c r="IXN441" s="23"/>
      <c r="IXO441" s="23"/>
      <c r="IXP441" s="23"/>
      <c r="IXQ441" s="23"/>
      <c r="IXR441" s="23"/>
      <c r="IXS441" s="23"/>
      <c r="IXT441" s="23"/>
      <c r="IXU441" s="23"/>
      <c r="IXV441" s="23"/>
      <c r="IXW441" s="23"/>
      <c r="IXX441" s="23"/>
      <c r="IXY441" s="23"/>
      <c r="IXZ441" s="23"/>
      <c r="IYA441" s="23"/>
      <c r="IYB441" s="23"/>
      <c r="IYC441" s="23"/>
      <c r="IYD441" s="23"/>
      <c r="IYE441" s="23"/>
      <c r="IYF441" s="23"/>
      <c r="IYG441" s="23"/>
      <c r="IYH441" s="23"/>
      <c r="IYI441" s="23"/>
      <c r="IYJ441" s="23"/>
      <c r="IYK441" s="23"/>
      <c r="IYL441" s="23"/>
      <c r="IYM441" s="23"/>
      <c r="IYN441" s="23"/>
      <c r="IYO441" s="23"/>
      <c r="IYP441" s="23"/>
      <c r="IYQ441" s="23"/>
      <c r="IYR441" s="23"/>
      <c r="IYS441" s="23"/>
      <c r="IYT441" s="23"/>
      <c r="IYU441" s="23"/>
      <c r="IYV441" s="23"/>
      <c r="IYW441" s="23"/>
      <c r="IYX441" s="23"/>
      <c r="IYY441" s="23"/>
      <c r="IYZ441" s="23"/>
      <c r="IZA441" s="23"/>
      <c r="IZB441" s="23"/>
      <c r="IZC441" s="23"/>
      <c r="IZD441" s="23"/>
      <c r="IZE441" s="23"/>
      <c r="IZF441" s="23"/>
      <c r="IZG441" s="23"/>
      <c r="IZH441" s="23"/>
      <c r="IZI441" s="23"/>
      <c r="IZJ441" s="23"/>
      <c r="IZK441" s="23"/>
      <c r="IZL441" s="23"/>
      <c r="IZM441" s="23"/>
      <c r="IZN441" s="23"/>
      <c r="IZO441" s="23"/>
      <c r="IZP441" s="23"/>
      <c r="IZQ441" s="23"/>
      <c r="IZR441" s="23"/>
      <c r="IZS441" s="23"/>
      <c r="IZT441" s="23"/>
      <c r="IZU441" s="23"/>
      <c r="IZV441" s="23"/>
      <c r="IZW441" s="23"/>
      <c r="IZX441" s="23"/>
      <c r="IZY441" s="23"/>
      <c r="IZZ441" s="23"/>
      <c r="JAA441" s="23"/>
      <c r="JAB441" s="23"/>
      <c r="JAC441" s="23"/>
      <c r="JAD441" s="23"/>
      <c r="JAE441" s="23"/>
      <c r="JAF441" s="23"/>
      <c r="JAG441" s="23"/>
      <c r="JAH441" s="23"/>
      <c r="JAI441" s="23"/>
      <c r="JAJ441" s="23"/>
      <c r="JAK441" s="23"/>
      <c r="JAL441" s="23"/>
      <c r="JAM441" s="23"/>
      <c r="JAN441" s="23"/>
      <c r="JAO441" s="23"/>
      <c r="JAP441" s="23"/>
      <c r="JAQ441" s="23"/>
      <c r="JAR441" s="23"/>
      <c r="JAS441" s="23"/>
      <c r="JAT441" s="23"/>
      <c r="JAU441" s="23"/>
      <c r="JAV441" s="23"/>
      <c r="JAW441" s="23"/>
      <c r="JAX441" s="23"/>
      <c r="JAY441" s="23"/>
      <c r="JAZ441" s="23"/>
      <c r="JBA441" s="23"/>
      <c r="JBB441" s="23"/>
      <c r="JBC441" s="23"/>
      <c r="JBD441" s="23"/>
      <c r="JBE441" s="23"/>
      <c r="JBF441" s="23"/>
      <c r="JBG441" s="23"/>
      <c r="JBH441" s="23"/>
      <c r="JBI441" s="23"/>
      <c r="JBJ441" s="23"/>
      <c r="JBK441" s="23"/>
      <c r="JBL441" s="23"/>
      <c r="JBM441" s="23"/>
      <c r="JBN441" s="23"/>
      <c r="JBO441" s="23"/>
      <c r="JBP441" s="23"/>
      <c r="JBQ441" s="23"/>
      <c r="JBR441" s="23"/>
      <c r="JBS441" s="23"/>
      <c r="JBT441" s="23"/>
      <c r="JBU441" s="23"/>
      <c r="JBV441" s="23"/>
      <c r="JBW441" s="23"/>
      <c r="JBX441" s="23"/>
      <c r="JBY441" s="23"/>
      <c r="JBZ441" s="23"/>
      <c r="JCA441" s="23"/>
      <c r="JCB441" s="23"/>
      <c r="JCC441" s="23"/>
      <c r="JCD441" s="23"/>
      <c r="JCE441" s="23"/>
      <c r="JCF441" s="23"/>
      <c r="JCG441" s="23"/>
      <c r="JCH441" s="23"/>
      <c r="JCI441" s="23"/>
      <c r="JCJ441" s="23"/>
      <c r="JCK441" s="23"/>
      <c r="JCL441" s="23"/>
      <c r="JCM441" s="23"/>
      <c r="JCN441" s="23"/>
      <c r="JCO441" s="23"/>
      <c r="JCP441" s="23"/>
      <c r="JCQ441" s="23"/>
      <c r="JCR441" s="23"/>
      <c r="JCS441" s="23"/>
      <c r="JCT441" s="23"/>
      <c r="JCU441" s="23"/>
      <c r="JCV441" s="23"/>
      <c r="JCW441" s="23"/>
      <c r="JCX441" s="23"/>
      <c r="JCY441" s="23"/>
      <c r="JCZ441" s="23"/>
      <c r="JDA441" s="23"/>
      <c r="JDB441" s="23"/>
      <c r="JDC441" s="23"/>
      <c r="JDD441" s="23"/>
      <c r="JDE441" s="23"/>
      <c r="JDF441" s="23"/>
      <c r="JDG441" s="23"/>
      <c r="JDH441" s="23"/>
      <c r="JDI441" s="23"/>
      <c r="JDJ441" s="23"/>
      <c r="JDK441" s="23"/>
      <c r="JDL441" s="23"/>
      <c r="JDM441" s="23"/>
      <c r="JDN441" s="23"/>
      <c r="JDO441" s="23"/>
      <c r="JDP441" s="23"/>
      <c r="JDQ441" s="23"/>
      <c r="JDR441" s="23"/>
      <c r="JDS441" s="23"/>
      <c r="JDT441" s="23"/>
      <c r="JDU441" s="23"/>
      <c r="JDV441" s="23"/>
      <c r="JDW441" s="23"/>
      <c r="JDX441" s="23"/>
      <c r="JDY441" s="23"/>
      <c r="JDZ441" s="23"/>
      <c r="JEA441" s="23"/>
      <c r="JEB441" s="23"/>
      <c r="JEC441" s="23"/>
      <c r="JED441" s="23"/>
      <c r="JEE441" s="23"/>
      <c r="JEF441" s="23"/>
      <c r="JEG441" s="23"/>
      <c r="JEH441" s="23"/>
      <c r="JEI441" s="23"/>
      <c r="JEJ441" s="23"/>
      <c r="JEK441" s="23"/>
      <c r="JEL441" s="23"/>
      <c r="JEM441" s="23"/>
      <c r="JEN441" s="23"/>
      <c r="JEO441" s="23"/>
      <c r="JEP441" s="23"/>
      <c r="JEQ441" s="23"/>
      <c r="JER441" s="23"/>
      <c r="JES441" s="23"/>
      <c r="JET441" s="23"/>
      <c r="JEU441" s="23"/>
      <c r="JEV441" s="23"/>
      <c r="JEW441" s="23"/>
      <c r="JEX441" s="23"/>
      <c r="JEY441" s="23"/>
      <c r="JEZ441" s="23"/>
      <c r="JFA441" s="23"/>
      <c r="JFB441" s="23"/>
      <c r="JFC441" s="23"/>
      <c r="JFD441" s="23"/>
      <c r="JFE441" s="23"/>
      <c r="JFF441" s="23"/>
      <c r="JFG441" s="23"/>
      <c r="JFH441" s="23"/>
      <c r="JFI441" s="23"/>
      <c r="JFJ441" s="23"/>
      <c r="JFK441" s="23"/>
      <c r="JFL441" s="23"/>
      <c r="JFM441" s="23"/>
      <c r="JFN441" s="23"/>
      <c r="JFO441" s="23"/>
      <c r="JFP441" s="23"/>
      <c r="JFQ441" s="23"/>
      <c r="JFR441" s="23"/>
      <c r="JFS441" s="23"/>
      <c r="JFT441" s="23"/>
      <c r="JFU441" s="23"/>
      <c r="JFV441" s="23"/>
      <c r="JFW441" s="23"/>
      <c r="JFX441" s="23"/>
      <c r="JFY441" s="23"/>
      <c r="JFZ441" s="23"/>
      <c r="JGA441" s="23"/>
      <c r="JGB441" s="23"/>
      <c r="JGC441" s="23"/>
      <c r="JGD441" s="23"/>
      <c r="JGE441" s="23"/>
      <c r="JGF441" s="23"/>
      <c r="JGG441" s="23"/>
      <c r="JGH441" s="23"/>
      <c r="JGI441" s="23"/>
      <c r="JGJ441" s="23"/>
      <c r="JGK441" s="23"/>
      <c r="JGL441" s="23"/>
      <c r="JGM441" s="23"/>
      <c r="JGN441" s="23"/>
      <c r="JGO441" s="23"/>
      <c r="JGP441" s="23"/>
      <c r="JGQ441" s="23"/>
      <c r="JGR441" s="23"/>
      <c r="JGS441" s="23"/>
      <c r="JGT441" s="23"/>
      <c r="JGU441" s="23"/>
      <c r="JGV441" s="23"/>
      <c r="JGW441" s="23"/>
      <c r="JGX441" s="23"/>
      <c r="JGY441" s="23"/>
      <c r="JGZ441" s="23"/>
      <c r="JHA441" s="23"/>
      <c r="JHB441" s="23"/>
      <c r="JHC441" s="23"/>
      <c r="JHD441" s="23"/>
      <c r="JHE441" s="23"/>
      <c r="JHF441" s="23"/>
      <c r="JHG441" s="23"/>
      <c r="JHH441" s="23"/>
      <c r="JHI441" s="23"/>
      <c r="JHJ441" s="23"/>
      <c r="JHK441" s="23"/>
      <c r="JHL441" s="23"/>
      <c r="JHM441" s="23"/>
      <c r="JHN441" s="23"/>
      <c r="JHO441" s="23"/>
      <c r="JHP441" s="23"/>
      <c r="JHQ441" s="23"/>
      <c r="JHR441" s="23"/>
      <c r="JHS441" s="23"/>
      <c r="JHT441" s="23"/>
      <c r="JHU441" s="23"/>
      <c r="JHV441" s="23"/>
      <c r="JHW441" s="23"/>
      <c r="JHX441" s="23"/>
      <c r="JHY441" s="23"/>
      <c r="JHZ441" s="23"/>
      <c r="JIA441" s="23"/>
      <c r="JIB441" s="23"/>
      <c r="JIC441" s="23"/>
      <c r="JID441" s="23"/>
      <c r="JIE441" s="23"/>
      <c r="JIF441" s="23"/>
      <c r="JIG441" s="23"/>
      <c r="JIH441" s="23"/>
      <c r="JII441" s="23"/>
      <c r="JIJ441" s="23"/>
      <c r="JIK441" s="23"/>
      <c r="JIL441" s="23"/>
      <c r="JIM441" s="23"/>
      <c r="JIN441" s="23"/>
      <c r="JIO441" s="23"/>
      <c r="JIP441" s="23"/>
      <c r="JIQ441" s="23"/>
      <c r="JIR441" s="23"/>
      <c r="JIS441" s="23"/>
      <c r="JIT441" s="23"/>
      <c r="JIU441" s="23"/>
      <c r="JIV441" s="23"/>
      <c r="JIW441" s="23"/>
      <c r="JIX441" s="23"/>
      <c r="JIY441" s="23"/>
      <c r="JIZ441" s="23"/>
      <c r="JJA441" s="23"/>
      <c r="JJB441" s="23"/>
      <c r="JJC441" s="23"/>
      <c r="JJD441" s="23"/>
      <c r="JJE441" s="23"/>
      <c r="JJF441" s="23"/>
      <c r="JJG441" s="23"/>
      <c r="JJH441" s="23"/>
      <c r="JJI441" s="23"/>
      <c r="JJJ441" s="23"/>
      <c r="JJK441" s="23"/>
      <c r="JJL441" s="23"/>
      <c r="JJM441" s="23"/>
      <c r="JJN441" s="23"/>
      <c r="JJO441" s="23"/>
      <c r="JJP441" s="23"/>
      <c r="JJQ441" s="23"/>
      <c r="JJR441" s="23"/>
      <c r="JJS441" s="23"/>
      <c r="JJT441" s="23"/>
      <c r="JJU441" s="23"/>
      <c r="JJV441" s="23"/>
      <c r="JJW441" s="23"/>
      <c r="JJX441" s="23"/>
      <c r="JJY441" s="23"/>
      <c r="JJZ441" s="23"/>
      <c r="JKA441" s="23"/>
      <c r="JKB441" s="23"/>
      <c r="JKC441" s="23"/>
      <c r="JKD441" s="23"/>
      <c r="JKE441" s="23"/>
      <c r="JKF441" s="23"/>
      <c r="JKG441" s="23"/>
      <c r="JKH441" s="23"/>
      <c r="JKI441" s="23"/>
      <c r="JKJ441" s="23"/>
      <c r="JKK441" s="23"/>
      <c r="JKL441" s="23"/>
      <c r="JKM441" s="23"/>
      <c r="JKN441" s="23"/>
      <c r="JKO441" s="23"/>
      <c r="JKP441" s="23"/>
      <c r="JKQ441" s="23"/>
      <c r="JKR441" s="23"/>
      <c r="JKS441" s="23"/>
      <c r="JKT441" s="23"/>
      <c r="JKU441" s="23"/>
      <c r="JKV441" s="23"/>
      <c r="JKW441" s="23"/>
      <c r="JKX441" s="23"/>
      <c r="JKY441" s="23"/>
      <c r="JKZ441" s="23"/>
      <c r="JLA441" s="23"/>
      <c r="JLB441" s="23"/>
      <c r="JLC441" s="23"/>
      <c r="JLD441" s="23"/>
      <c r="JLE441" s="23"/>
      <c r="JLF441" s="23"/>
      <c r="JLG441" s="23"/>
      <c r="JLH441" s="23"/>
      <c r="JLI441" s="23"/>
      <c r="JLJ441" s="23"/>
      <c r="JLK441" s="23"/>
      <c r="JLL441" s="23"/>
      <c r="JLM441" s="23"/>
      <c r="JLN441" s="23"/>
      <c r="JLO441" s="23"/>
      <c r="JLP441" s="23"/>
      <c r="JLQ441" s="23"/>
      <c r="JLR441" s="23"/>
      <c r="JLS441" s="23"/>
      <c r="JLT441" s="23"/>
      <c r="JLU441" s="23"/>
      <c r="JLV441" s="23"/>
      <c r="JLW441" s="23"/>
      <c r="JLX441" s="23"/>
      <c r="JLY441" s="23"/>
      <c r="JLZ441" s="23"/>
      <c r="JMA441" s="23"/>
      <c r="JMB441" s="23"/>
      <c r="JMC441" s="23"/>
      <c r="JMD441" s="23"/>
      <c r="JME441" s="23"/>
      <c r="JMF441" s="23"/>
      <c r="JMG441" s="23"/>
      <c r="JMH441" s="23"/>
      <c r="JMI441" s="23"/>
      <c r="JMJ441" s="23"/>
      <c r="JMK441" s="23"/>
      <c r="JML441" s="23"/>
      <c r="JMM441" s="23"/>
      <c r="JMN441" s="23"/>
      <c r="JMO441" s="23"/>
      <c r="JMP441" s="23"/>
      <c r="JMQ441" s="23"/>
      <c r="JMR441" s="23"/>
      <c r="JMS441" s="23"/>
      <c r="JMT441" s="23"/>
      <c r="JMU441" s="23"/>
      <c r="JMV441" s="23"/>
      <c r="JMW441" s="23"/>
      <c r="JMX441" s="23"/>
      <c r="JMY441" s="23"/>
      <c r="JMZ441" s="23"/>
      <c r="JNA441" s="23"/>
      <c r="JNB441" s="23"/>
      <c r="JNC441" s="23"/>
      <c r="JND441" s="23"/>
      <c r="JNE441" s="23"/>
      <c r="JNF441" s="23"/>
      <c r="JNG441" s="23"/>
      <c r="JNH441" s="23"/>
      <c r="JNI441" s="23"/>
      <c r="JNJ441" s="23"/>
      <c r="JNK441" s="23"/>
      <c r="JNL441" s="23"/>
      <c r="JNM441" s="23"/>
      <c r="JNN441" s="23"/>
      <c r="JNO441" s="23"/>
      <c r="JNP441" s="23"/>
      <c r="JNQ441" s="23"/>
      <c r="JNR441" s="23"/>
      <c r="JNS441" s="23"/>
      <c r="JNT441" s="23"/>
      <c r="JNU441" s="23"/>
      <c r="JNV441" s="23"/>
      <c r="JNW441" s="23"/>
      <c r="JNX441" s="23"/>
      <c r="JNY441" s="23"/>
      <c r="JNZ441" s="23"/>
      <c r="JOA441" s="23"/>
      <c r="JOB441" s="23"/>
      <c r="JOC441" s="23"/>
      <c r="JOD441" s="23"/>
      <c r="JOE441" s="23"/>
      <c r="JOF441" s="23"/>
      <c r="JOG441" s="23"/>
      <c r="JOH441" s="23"/>
      <c r="JOI441" s="23"/>
      <c r="JOJ441" s="23"/>
      <c r="JOK441" s="23"/>
      <c r="JOL441" s="23"/>
      <c r="JOM441" s="23"/>
      <c r="JON441" s="23"/>
      <c r="JOO441" s="23"/>
      <c r="JOP441" s="23"/>
      <c r="JOQ441" s="23"/>
      <c r="JOR441" s="23"/>
      <c r="JOS441" s="23"/>
      <c r="JOT441" s="23"/>
      <c r="JOU441" s="23"/>
      <c r="JOV441" s="23"/>
      <c r="JOW441" s="23"/>
      <c r="JOX441" s="23"/>
      <c r="JOY441" s="23"/>
      <c r="JOZ441" s="23"/>
      <c r="JPA441" s="23"/>
      <c r="JPB441" s="23"/>
      <c r="JPC441" s="23"/>
      <c r="JPD441" s="23"/>
      <c r="JPE441" s="23"/>
      <c r="JPF441" s="23"/>
      <c r="JPG441" s="23"/>
      <c r="JPH441" s="23"/>
      <c r="JPI441" s="23"/>
      <c r="JPJ441" s="23"/>
      <c r="JPK441" s="23"/>
      <c r="JPL441" s="23"/>
      <c r="JPM441" s="23"/>
      <c r="JPN441" s="23"/>
      <c r="JPO441" s="23"/>
      <c r="JPP441" s="23"/>
      <c r="JPQ441" s="23"/>
      <c r="JPR441" s="23"/>
      <c r="JPS441" s="23"/>
      <c r="JPT441" s="23"/>
      <c r="JPU441" s="23"/>
      <c r="JPV441" s="23"/>
      <c r="JPW441" s="23"/>
      <c r="JPX441" s="23"/>
      <c r="JPY441" s="23"/>
      <c r="JPZ441" s="23"/>
      <c r="JQA441" s="23"/>
      <c r="JQB441" s="23"/>
      <c r="JQC441" s="23"/>
      <c r="JQD441" s="23"/>
      <c r="JQE441" s="23"/>
      <c r="JQF441" s="23"/>
      <c r="JQG441" s="23"/>
      <c r="JQH441" s="23"/>
      <c r="JQI441" s="23"/>
      <c r="JQJ441" s="23"/>
      <c r="JQK441" s="23"/>
      <c r="JQL441" s="23"/>
      <c r="JQM441" s="23"/>
      <c r="JQN441" s="23"/>
      <c r="JQO441" s="23"/>
      <c r="JQP441" s="23"/>
      <c r="JQQ441" s="23"/>
      <c r="JQR441" s="23"/>
      <c r="JQS441" s="23"/>
      <c r="JQT441" s="23"/>
      <c r="JQU441" s="23"/>
      <c r="JQV441" s="23"/>
      <c r="JQW441" s="23"/>
      <c r="JQX441" s="23"/>
      <c r="JQY441" s="23"/>
      <c r="JQZ441" s="23"/>
      <c r="JRA441" s="23"/>
      <c r="JRB441" s="23"/>
      <c r="JRC441" s="23"/>
      <c r="JRD441" s="23"/>
      <c r="JRE441" s="23"/>
      <c r="JRF441" s="23"/>
      <c r="JRG441" s="23"/>
      <c r="JRH441" s="23"/>
      <c r="JRI441" s="23"/>
      <c r="JRJ441" s="23"/>
      <c r="JRK441" s="23"/>
      <c r="JRL441" s="23"/>
      <c r="JRM441" s="23"/>
      <c r="JRN441" s="23"/>
      <c r="JRO441" s="23"/>
      <c r="JRP441" s="23"/>
      <c r="JRQ441" s="23"/>
      <c r="JRR441" s="23"/>
      <c r="JRS441" s="23"/>
      <c r="JRT441" s="23"/>
      <c r="JRU441" s="23"/>
      <c r="JRV441" s="23"/>
      <c r="JRW441" s="23"/>
      <c r="JRX441" s="23"/>
      <c r="JRY441" s="23"/>
      <c r="JRZ441" s="23"/>
      <c r="JSA441" s="23"/>
      <c r="JSB441" s="23"/>
      <c r="JSC441" s="23"/>
      <c r="JSD441" s="23"/>
      <c r="JSE441" s="23"/>
      <c r="JSF441" s="23"/>
      <c r="JSG441" s="23"/>
      <c r="JSH441" s="23"/>
      <c r="JSI441" s="23"/>
      <c r="JSJ441" s="23"/>
      <c r="JSK441" s="23"/>
      <c r="JSL441" s="23"/>
      <c r="JSM441" s="23"/>
      <c r="JSN441" s="23"/>
      <c r="JSO441" s="23"/>
      <c r="JSP441" s="23"/>
      <c r="JSQ441" s="23"/>
      <c r="JSR441" s="23"/>
      <c r="JSS441" s="23"/>
      <c r="JST441" s="23"/>
      <c r="JSU441" s="23"/>
      <c r="JSV441" s="23"/>
      <c r="JSW441" s="23"/>
      <c r="JSX441" s="23"/>
      <c r="JSY441" s="23"/>
      <c r="JSZ441" s="23"/>
      <c r="JTA441" s="23"/>
      <c r="JTB441" s="23"/>
      <c r="JTC441" s="23"/>
      <c r="JTD441" s="23"/>
      <c r="JTE441" s="23"/>
      <c r="JTF441" s="23"/>
      <c r="JTG441" s="23"/>
      <c r="JTH441" s="23"/>
      <c r="JTI441" s="23"/>
      <c r="JTJ441" s="23"/>
      <c r="JTK441" s="23"/>
      <c r="JTL441" s="23"/>
      <c r="JTM441" s="23"/>
      <c r="JTN441" s="23"/>
      <c r="JTO441" s="23"/>
      <c r="JTP441" s="23"/>
      <c r="JTQ441" s="23"/>
      <c r="JTR441" s="23"/>
      <c r="JTS441" s="23"/>
      <c r="JTT441" s="23"/>
      <c r="JTU441" s="23"/>
      <c r="JTV441" s="23"/>
      <c r="JTW441" s="23"/>
      <c r="JTX441" s="23"/>
      <c r="JTY441" s="23"/>
      <c r="JTZ441" s="23"/>
      <c r="JUA441" s="23"/>
      <c r="JUB441" s="23"/>
      <c r="JUC441" s="23"/>
      <c r="JUD441" s="23"/>
      <c r="JUE441" s="23"/>
      <c r="JUF441" s="23"/>
      <c r="JUG441" s="23"/>
      <c r="JUH441" s="23"/>
      <c r="JUI441" s="23"/>
      <c r="JUJ441" s="23"/>
      <c r="JUK441" s="23"/>
      <c r="JUL441" s="23"/>
      <c r="JUM441" s="23"/>
      <c r="JUN441" s="23"/>
      <c r="JUO441" s="23"/>
      <c r="JUP441" s="23"/>
      <c r="JUQ441" s="23"/>
      <c r="JUR441" s="23"/>
      <c r="JUS441" s="23"/>
      <c r="JUT441" s="23"/>
      <c r="JUU441" s="23"/>
      <c r="JUV441" s="23"/>
      <c r="JUW441" s="23"/>
      <c r="JUX441" s="23"/>
      <c r="JUY441" s="23"/>
      <c r="JUZ441" s="23"/>
      <c r="JVA441" s="23"/>
      <c r="JVB441" s="23"/>
      <c r="JVC441" s="23"/>
      <c r="JVD441" s="23"/>
      <c r="JVE441" s="23"/>
      <c r="JVF441" s="23"/>
      <c r="JVG441" s="23"/>
      <c r="JVH441" s="23"/>
      <c r="JVI441" s="23"/>
      <c r="JVJ441" s="23"/>
      <c r="JVK441" s="23"/>
      <c r="JVL441" s="23"/>
      <c r="JVM441" s="23"/>
      <c r="JVN441" s="23"/>
      <c r="JVO441" s="23"/>
      <c r="JVP441" s="23"/>
      <c r="JVQ441" s="23"/>
      <c r="JVR441" s="23"/>
      <c r="JVS441" s="23"/>
      <c r="JVT441" s="23"/>
      <c r="JVU441" s="23"/>
      <c r="JVV441" s="23"/>
      <c r="JVW441" s="23"/>
      <c r="JVX441" s="23"/>
      <c r="JVY441" s="23"/>
      <c r="JVZ441" s="23"/>
      <c r="JWA441" s="23"/>
      <c r="JWB441" s="23"/>
      <c r="JWC441" s="23"/>
      <c r="JWD441" s="23"/>
      <c r="JWE441" s="23"/>
      <c r="JWF441" s="23"/>
      <c r="JWG441" s="23"/>
      <c r="JWH441" s="23"/>
      <c r="JWI441" s="23"/>
      <c r="JWJ441" s="23"/>
      <c r="JWK441" s="23"/>
      <c r="JWL441" s="23"/>
      <c r="JWM441" s="23"/>
      <c r="JWN441" s="23"/>
      <c r="JWO441" s="23"/>
      <c r="JWP441" s="23"/>
      <c r="JWQ441" s="23"/>
      <c r="JWR441" s="23"/>
      <c r="JWS441" s="23"/>
      <c r="JWT441" s="23"/>
      <c r="JWU441" s="23"/>
      <c r="JWV441" s="23"/>
      <c r="JWW441" s="23"/>
      <c r="JWX441" s="23"/>
      <c r="JWY441" s="23"/>
      <c r="JWZ441" s="23"/>
      <c r="JXA441" s="23"/>
      <c r="JXB441" s="23"/>
      <c r="JXC441" s="23"/>
      <c r="JXD441" s="23"/>
      <c r="JXE441" s="23"/>
      <c r="JXF441" s="23"/>
      <c r="JXG441" s="23"/>
      <c r="JXH441" s="23"/>
      <c r="JXI441" s="23"/>
      <c r="JXJ441" s="23"/>
      <c r="JXK441" s="23"/>
      <c r="JXL441" s="23"/>
      <c r="JXM441" s="23"/>
      <c r="JXN441" s="23"/>
      <c r="JXO441" s="23"/>
      <c r="JXP441" s="23"/>
      <c r="JXQ441" s="23"/>
      <c r="JXR441" s="23"/>
      <c r="JXS441" s="23"/>
      <c r="JXT441" s="23"/>
      <c r="JXU441" s="23"/>
      <c r="JXV441" s="23"/>
      <c r="JXW441" s="23"/>
      <c r="JXX441" s="23"/>
      <c r="JXY441" s="23"/>
      <c r="JXZ441" s="23"/>
      <c r="JYA441" s="23"/>
      <c r="JYB441" s="23"/>
      <c r="JYC441" s="23"/>
      <c r="JYD441" s="23"/>
      <c r="JYE441" s="23"/>
      <c r="JYF441" s="23"/>
      <c r="JYG441" s="23"/>
      <c r="JYH441" s="23"/>
      <c r="JYI441" s="23"/>
      <c r="JYJ441" s="23"/>
      <c r="JYK441" s="23"/>
      <c r="JYL441" s="23"/>
      <c r="JYM441" s="23"/>
      <c r="JYN441" s="23"/>
      <c r="JYO441" s="23"/>
      <c r="JYP441" s="23"/>
      <c r="JYQ441" s="23"/>
      <c r="JYR441" s="23"/>
      <c r="JYS441" s="23"/>
      <c r="JYT441" s="23"/>
      <c r="JYU441" s="23"/>
      <c r="JYV441" s="23"/>
      <c r="JYW441" s="23"/>
      <c r="JYX441" s="23"/>
      <c r="JYY441" s="23"/>
      <c r="JYZ441" s="23"/>
      <c r="JZA441" s="23"/>
      <c r="JZB441" s="23"/>
      <c r="JZC441" s="23"/>
      <c r="JZD441" s="23"/>
      <c r="JZE441" s="23"/>
      <c r="JZF441" s="23"/>
      <c r="JZG441" s="23"/>
      <c r="JZH441" s="23"/>
      <c r="JZI441" s="23"/>
      <c r="JZJ441" s="23"/>
      <c r="JZK441" s="23"/>
      <c r="JZL441" s="23"/>
      <c r="JZM441" s="23"/>
      <c r="JZN441" s="23"/>
      <c r="JZO441" s="23"/>
      <c r="JZP441" s="23"/>
      <c r="JZQ441" s="23"/>
      <c r="JZR441" s="23"/>
      <c r="JZS441" s="23"/>
      <c r="JZT441" s="23"/>
      <c r="JZU441" s="23"/>
      <c r="JZV441" s="23"/>
      <c r="JZW441" s="23"/>
      <c r="JZX441" s="23"/>
      <c r="JZY441" s="23"/>
      <c r="JZZ441" s="23"/>
      <c r="KAA441" s="23"/>
      <c r="KAB441" s="23"/>
      <c r="KAC441" s="23"/>
      <c r="KAD441" s="23"/>
      <c r="KAE441" s="23"/>
      <c r="KAF441" s="23"/>
      <c r="KAG441" s="23"/>
      <c r="KAH441" s="23"/>
      <c r="KAI441" s="23"/>
      <c r="KAJ441" s="23"/>
      <c r="KAK441" s="23"/>
      <c r="KAL441" s="23"/>
      <c r="KAM441" s="23"/>
      <c r="KAN441" s="23"/>
      <c r="KAO441" s="23"/>
      <c r="KAP441" s="23"/>
      <c r="KAQ441" s="23"/>
      <c r="KAR441" s="23"/>
      <c r="KAS441" s="23"/>
      <c r="KAT441" s="23"/>
      <c r="KAU441" s="23"/>
      <c r="KAV441" s="23"/>
      <c r="KAW441" s="23"/>
      <c r="KAX441" s="23"/>
      <c r="KAY441" s="23"/>
      <c r="KAZ441" s="23"/>
      <c r="KBA441" s="23"/>
      <c r="KBB441" s="23"/>
      <c r="KBC441" s="23"/>
      <c r="KBD441" s="23"/>
      <c r="KBE441" s="23"/>
      <c r="KBF441" s="23"/>
      <c r="KBG441" s="23"/>
      <c r="KBH441" s="23"/>
      <c r="KBI441" s="23"/>
      <c r="KBJ441" s="23"/>
      <c r="KBK441" s="23"/>
      <c r="KBL441" s="23"/>
      <c r="KBM441" s="23"/>
      <c r="KBN441" s="23"/>
      <c r="KBO441" s="23"/>
      <c r="KBP441" s="23"/>
      <c r="KBQ441" s="23"/>
      <c r="KBR441" s="23"/>
      <c r="KBS441" s="23"/>
      <c r="KBT441" s="23"/>
      <c r="KBU441" s="23"/>
      <c r="KBV441" s="23"/>
      <c r="KBW441" s="23"/>
      <c r="KBX441" s="23"/>
      <c r="KBY441" s="23"/>
      <c r="KBZ441" s="23"/>
      <c r="KCA441" s="23"/>
      <c r="KCB441" s="23"/>
      <c r="KCC441" s="23"/>
      <c r="KCD441" s="23"/>
      <c r="KCE441" s="23"/>
      <c r="KCF441" s="23"/>
      <c r="KCG441" s="23"/>
      <c r="KCH441" s="23"/>
      <c r="KCI441" s="23"/>
      <c r="KCJ441" s="23"/>
      <c r="KCK441" s="23"/>
      <c r="KCL441" s="23"/>
      <c r="KCM441" s="23"/>
      <c r="KCN441" s="23"/>
      <c r="KCO441" s="23"/>
      <c r="KCP441" s="23"/>
      <c r="KCQ441" s="23"/>
      <c r="KCR441" s="23"/>
      <c r="KCS441" s="23"/>
      <c r="KCT441" s="23"/>
      <c r="KCU441" s="23"/>
      <c r="KCV441" s="23"/>
      <c r="KCW441" s="23"/>
      <c r="KCX441" s="23"/>
      <c r="KCY441" s="23"/>
      <c r="KCZ441" s="23"/>
      <c r="KDA441" s="23"/>
      <c r="KDB441" s="23"/>
      <c r="KDC441" s="23"/>
      <c r="KDD441" s="23"/>
      <c r="KDE441" s="23"/>
      <c r="KDF441" s="23"/>
      <c r="KDG441" s="23"/>
      <c r="KDH441" s="23"/>
      <c r="KDI441" s="23"/>
      <c r="KDJ441" s="23"/>
      <c r="KDK441" s="23"/>
      <c r="KDL441" s="23"/>
      <c r="KDM441" s="23"/>
      <c r="KDN441" s="23"/>
      <c r="KDO441" s="23"/>
      <c r="KDP441" s="23"/>
      <c r="KDQ441" s="23"/>
      <c r="KDR441" s="23"/>
      <c r="KDS441" s="23"/>
      <c r="KDT441" s="23"/>
      <c r="KDU441" s="23"/>
      <c r="KDV441" s="23"/>
      <c r="KDW441" s="23"/>
      <c r="KDX441" s="23"/>
      <c r="KDY441" s="23"/>
      <c r="KDZ441" s="23"/>
      <c r="KEA441" s="23"/>
      <c r="KEB441" s="23"/>
      <c r="KEC441" s="23"/>
      <c r="KED441" s="23"/>
      <c r="KEE441" s="23"/>
      <c r="KEF441" s="23"/>
      <c r="KEG441" s="23"/>
      <c r="KEH441" s="23"/>
      <c r="KEI441" s="23"/>
      <c r="KEJ441" s="23"/>
      <c r="KEK441" s="23"/>
      <c r="KEL441" s="23"/>
      <c r="KEM441" s="23"/>
      <c r="KEN441" s="23"/>
      <c r="KEO441" s="23"/>
      <c r="KEP441" s="23"/>
      <c r="KEQ441" s="23"/>
      <c r="KER441" s="23"/>
      <c r="KES441" s="23"/>
      <c r="KET441" s="23"/>
      <c r="KEU441" s="23"/>
      <c r="KEV441" s="23"/>
      <c r="KEW441" s="23"/>
      <c r="KEX441" s="23"/>
      <c r="KEY441" s="23"/>
      <c r="KEZ441" s="23"/>
      <c r="KFA441" s="23"/>
      <c r="KFB441" s="23"/>
      <c r="KFC441" s="23"/>
      <c r="KFD441" s="23"/>
      <c r="KFE441" s="23"/>
      <c r="KFF441" s="23"/>
      <c r="KFG441" s="23"/>
      <c r="KFH441" s="23"/>
      <c r="KFI441" s="23"/>
      <c r="KFJ441" s="23"/>
      <c r="KFK441" s="23"/>
      <c r="KFL441" s="23"/>
      <c r="KFM441" s="23"/>
      <c r="KFN441" s="23"/>
      <c r="KFO441" s="23"/>
      <c r="KFP441" s="23"/>
      <c r="KFQ441" s="23"/>
      <c r="KFR441" s="23"/>
      <c r="KFS441" s="23"/>
      <c r="KFT441" s="23"/>
      <c r="KFU441" s="23"/>
      <c r="KFV441" s="23"/>
      <c r="KFW441" s="23"/>
      <c r="KFX441" s="23"/>
      <c r="KFY441" s="23"/>
      <c r="KFZ441" s="23"/>
      <c r="KGA441" s="23"/>
      <c r="KGB441" s="23"/>
      <c r="KGC441" s="23"/>
      <c r="KGD441" s="23"/>
      <c r="KGE441" s="23"/>
      <c r="KGF441" s="23"/>
      <c r="KGG441" s="23"/>
      <c r="KGH441" s="23"/>
      <c r="KGI441" s="23"/>
      <c r="KGJ441" s="23"/>
      <c r="KGK441" s="23"/>
      <c r="KGL441" s="23"/>
      <c r="KGM441" s="23"/>
      <c r="KGN441" s="23"/>
      <c r="KGO441" s="23"/>
      <c r="KGP441" s="23"/>
      <c r="KGQ441" s="23"/>
      <c r="KGR441" s="23"/>
      <c r="KGS441" s="23"/>
      <c r="KGT441" s="23"/>
      <c r="KGU441" s="23"/>
      <c r="KGV441" s="23"/>
      <c r="KGW441" s="23"/>
      <c r="KGX441" s="23"/>
      <c r="KGY441" s="23"/>
      <c r="KGZ441" s="23"/>
      <c r="KHA441" s="23"/>
      <c r="KHB441" s="23"/>
      <c r="KHC441" s="23"/>
      <c r="KHD441" s="23"/>
      <c r="KHE441" s="23"/>
      <c r="KHF441" s="23"/>
      <c r="KHG441" s="23"/>
      <c r="KHH441" s="23"/>
      <c r="KHI441" s="23"/>
      <c r="KHJ441" s="23"/>
      <c r="KHK441" s="23"/>
      <c r="KHL441" s="23"/>
      <c r="KHM441" s="23"/>
      <c r="KHN441" s="23"/>
      <c r="KHO441" s="23"/>
      <c r="KHP441" s="23"/>
      <c r="KHQ441" s="23"/>
      <c r="KHR441" s="23"/>
      <c r="KHS441" s="23"/>
      <c r="KHT441" s="23"/>
      <c r="KHU441" s="23"/>
      <c r="KHV441" s="23"/>
      <c r="KHW441" s="23"/>
      <c r="KHX441" s="23"/>
      <c r="KHY441" s="23"/>
      <c r="KHZ441" s="23"/>
      <c r="KIA441" s="23"/>
      <c r="KIB441" s="23"/>
      <c r="KIC441" s="23"/>
      <c r="KID441" s="23"/>
      <c r="KIE441" s="23"/>
      <c r="KIF441" s="23"/>
      <c r="KIG441" s="23"/>
      <c r="KIH441" s="23"/>
      <c r="KII441" s="23"/>
      <c r="KIJ441" s="23"/>
      <c r="KIK441" s="23"/>
      <c r="KIL441" s="23"/>
      <c r="KIM441" s="23"/>
      <c r="KIN441" s="23"/>
      <c r="KIO441" s="23"/>
      <c r="KIP441" s="23"/>
      <c r="KIQ441" s="23"/>
      <c r="KIR441" s="23"/>
      <c r="KIS441" s="23"/>
      <c r="KIT441" s="23"/>
      <c r="KIU441" s="23"/>
      <c r="KIV441" s="23"/>
      <c r="KIW441" s="23"/>
      <c r="KIX441" s="23"/>
      <c r="KIY441" s="23"/>
      <c r="KIZ441" s="23"/>
      <c r="KJA441" s="23"/>
      <c r="KJB441" s="23"/>
      <c r="KJC441" s="23"/>
      <c r="KJD441" s="23"/>
      <c r="KJE441" s="23"/>
      <c r="KJF441" s="23"/>
      <c r="KJG441" s="23"/>
      <c r="KJH441" s="23"/>
      <c r="KJI441" s="23"/>
      <c r="KJJ441" s="23"/>
      <c r="KJK441" s="23"/>
      <c r="KJL441" s="23"/>
      <c r="KJM441" s="23"/>
      <c r="KJN441" s="23"/>
      <c r="KJO441" s="23"/>
      <c r="KJP441" s="23"/>
      <c r="KJQ441" s="23"/>
      <c r="KJR441" s="23"/>
      <c r="KJS441" s="23"/>
      <c r="KJT441" s="23"/>
      <c r="KJU441" s="23"/>
      <c r="KJV441" s="23"/>
      <c r="KJW441" s="23"/>
      <c r="KJX441" s="23"/>
      <c r="KJY441" s="23"/>
      <c r="KJZ441" s="23"/>
      <c r="KKA441" s="23"/>
      <c r="KKB441" s="23"/>
      <c r="KKC441" s="23"/>
      <c r="KKD441" s="23"/>
      <c r="KKE441" s="23"/>
      <c r="KKF441" s="23"/>
      <c r="KKG441" s="23"/>
      <c r="KKH441" s="23"/>
      <c r="KKI441" s="23"/>
      <c r="KKJ441" s="23"/>
      <c r="KKK441" s="23"/>
      <c r="KKL441" s="23"/>
      <c r="KKM441" s="23"/>
      <c r="KKN441" s="23"/>
      <c r="KKO441" s="23"/>
      <c r="KKP441" s="23"/>
      <c r="KKQ441" s="23"/>
      <c r="KKR441" s="23"/>
      <c r="KKS441" s="23"/>
      <c r="KKT441" s="23"/>
      <c r="KKU441" s="23"/>
      <c r="KKV441" s="23"/>
      <c r="KKW441" s="23"/>
      <c r="KKX441" s="23"/>
      <c r="KKY441" s="23"/>
      <c r="KKZ441" s="23"/>
      <c r="KLA441" s="23"/>
      <c r="KLB441" s="23"/>
      <c r="KLC441" s="23"/>
      <c r="KLD441" s="23"/>
      <c r="KLE441" s="23"/>
      <c r="KLF441" s="23"/>
      <c r="KLG441" s="23"/>
      <c r="KLH441" s="23"/>
      <c r="KLI441" s="23"/>
      <c r="KLJ441" s="23"/>
      <c r="KLK441" s="23"/>
      <c r="KLL441" s="23"/>
      <c r="KLM441" s="23"/>
      <c r="KLN441" s="23"/>
      <c r="KLO441" s="23"/>
      <c r="KLP441" s="23"/>
      <c r="KLQ441" s="23"/>
      <c r="KLR441" s="23"/>
      <c r="KLS441" s="23"/>
      <c r="KLT441" s="23"/>
      <c r="KLU441" s="23"/>
      <c r="KLV441" s="23"/>
      <c r="KLW441" s="23"/>
      <c r="KLX441" s="23"/>
      <c r="KLY441" s="23"/>
      <c r="KLZ441" s="23"/>
      <c r="KMA441" s="23"/>
      <c r="KMB441" s="23"/>
      <c r="KMC441" s="23"/>
      <c r="KMD441" s="23"/>
      <c r="KME441" s="23"/>
      <c r="KMF441" s="23"/>
      <c r="KMG441" s="23"/>
      <c r="KMH441" s="23"/>
      <c r="KMI441" s="23"/>
      <c r="KMJ441" s="23"/>
      <c r="KMK441" s="23"/>
      <c r="KML441" s="23"/>
      <c r="KMM441" s="23"/>
      <c r="KMN441" s="23"/>
      <c r="KMO441" s="23"/>
      <c r="KMP441" s="23"/>
      <c r="KMQ441" s="23"/>
      <c r="KMR441" s="23"/>
      <c r="KMS441" s="23"/>
      <c r="KMT441" s="23"/>
      <c r="KMU441" s="23"/>
      <c r="KMV441" s="23"/>
      <c r="KMW441" s="23"/>
      <c r="KMX441" s="23"/>
      <c r="KMY441" s="23"/>
      <c r="KMZ441" s="23"/>
      <c r="KNA441" s="23"/>
      <c r="KNB441" s="23"/>
      <c r="KNC441" s="23"/>
      <c r="KND441" s="23"/>
      <c r="KNE441" s="23"/>
      <c r="KNF441" s="23"/>
      <c r="KNG441" s="23"/>
      <c r="KNH441" s="23"/>
      <c r="KNI441" s="23"/>
      <c r="KNJ441" s="23"/>
      <c r="KNK441" s="23"/>
      <c r="KNL441" s="23"/>
      <c r="KNM441" s="23"/>
      <c r="KNN441" s="23"/>
      <c r="KNO441" s="23"/>
      <c r="KNP441" s="23"/>
      <c r="KNQ441" s="23"/>
      <c r="KNR441" s="23"/>
      <c r="KNS441" s="23"/>
      <c r="KNT441" s="23"/>
      <c r="KNU441" s="23"/>
      <c r="KNV441" s="23"/>
      <c r="KNW441" s="23"/>
      <c r="KNX441" s="23"/>
      <c r="KNY441" s="23"/>
      <c r="KNZ441" s="23"/>
      <c r="KOA441" s="23"/>
      <c r="KOB441" s="23"/>
      <c r="KOC441" s="23"/>
      <c r="KOD441" s="23"/>
      <c r="KOE441" s="23"/>
      <c r="KOF441" s="23"/>
      <c r="KOG441" s="23"/>
      <c r="KOH441" s="23"/>
      <c r="KOI441" s="23"/>
      <c r="KOJ441" s="23"/>
      <c r="KOK441" s="23"/>
      <c r="KOL441" s="23"/>
      <c r="KOM441" s="23"/>
      <c r="KON441" s="23"/>
      <c r="KOO441" s="23"/>
      <c r="KOP441" s="23"/>
      <c r="KOQ441" s="23"/>
      <c r="KOR441" s="23"/>
      <c r="KOS441" s="23"/>
      <c r="KOT441" s="23"/>
      <c r="KOU441" s="23"/>
      <c r="KOV441" s="23"/>
      <c r="KOW441" s="23"/>
      <c r="KOX441" s="23"/>
      <c r="KOY441" s="23"/>
      <c r="KOZ441" s="23"/>
      <c r="KPA441" s="23"/>
      <c r="KPB441" s="23"/>
      <c r="KPC441" s="23"/>
      <c r="KPD441" s="23"/>
      <c r="KPE441" s="23"/>
      <c r="KPF441" s="23"/>
      <c r="KPG441" s="23"/>
      <c r="KPH441" s="23"/>
      <c r="KPI441" s="23"/>
      <c r="KPJ441" s="23"/>
      <c r="KPK441" s="23"/>
      <c r="KPL441" s="23"/>
      <c r="KPM441" s="23"/>
      <c r="KPN441" s="23"/>
      <c r="KPO441" s="23"/>
      <c r="KPP441" s="23"/>
      <c r="KPQ441" s="23"/>
      <c r="KPR441" s="23"/>
      <c r="KPS441" s="23"/>
      <c r="KPT441" s="23"/>
      <c r="KPU441" s="23"/>
      <c r="KPV441" s="23"/>
      <c r="KPW441" s="23"/>
      <c r="KPX441" s="23"/>
      <c r="KPY441" s="23"/>
      <c r="KPZ441" s="23"/>
      <c r="KQA441" s="23"/>
      <c r="KQB441" s="23"/>
      <c r="KQC441" s="23"/>
      <c r="KQD441" s="23"/>
      <c r="KQE441" s="23"/>
      <c r="KQF441" s="23"/>
      <c r="KQG441" s="23"/>
      <c r="KQH441" s="23"/>
      <c r="KQI441" s="23"/>
      <c r="KQJ441" s="23"/>
      <c r="KQK441" s="23"/>
      <c r="KQL441" s="23"/>
      <c r="KQM441" s="23"/>
      <c r="KQN441" s="23"/>
      <c r="KQO441" s="23"/>
      <c r="KQP441" s="23"/>
      <c r="KQQ441" s="23"/>
      <c r="KQR441" s="23"/>
      <c r="KQS441" s="23"/>
      <c r="KQT441" s="23"/>
      <c r="KQU441" s="23"/>
      <c r="KQV441" s="23"/>
      <c r="KQW441" s="23"/>
      <c r="KQX441" s="23"/>
      <c r="KQY441" s="23"/>
      <c r="KQZ441" s="23"/>
      <c r="KRA441" s="23"/>
      <c r="KRB441" s="23"/>
      <c r="KRC441" s="23"/>
      <c r="KRD441" s="23"/>
      <c r="KRE441" s="23"/>
      <c r="KRF441" s="23"/>
      <c r="KRG441" s="23"/>
      <c r="KRH441" s="23"/>
      <c r="KRI441" s="23"/>
      <c r="KRJ441" s="23"/>
      <c r="KRK441" s="23"/>
      <c r="KRL441" s="23"/>
      <c r="KRM441" s="23"/>
      <c r="KRN441" s="23"/>
      <c r="KRO441" s="23"/>
      <c r="KRP441" s="23"/>
      <c r="KRQ441" s="23"/>
      <c r="KRR441" s="23"/>
      <c r="KRS441" s="23"/>
      <c r="KRT441" s="23"/>
      <c r="KRU441" s="23"/>
      <c r="KRV441" s="23"/>
      <c r="KRW441" s="23"/>
      <c r="KRX441" s="23"/>
      <c r="KRY441" s="23"/>
      <c r="KRZ441" s="23"/>
      <c r="KSA441" s="23"/>
      <c r="KSB441" s="23"/>
      <c r="KSC441" s="23"/>
      <c r="KSD441" s="23"/>
      <c r="KSE441" s="23"/>
      <c r="KSF441" s="23"/>
      <c r="KSG441" s="23"/>
      <c r="KSH441" s="23"/>
      <c r="KSI441" s="23"/>
      <c r="KSJ441" s="23"/>
      <c r="KSK441" s="23"/>
      <c r="KSL441" s="23"/>
      <c r="KSM441" s="23"/>
      <c r="KSN441" s="23"/>
      <c r="KSO441" s="23"/>
      <c r="KSP441" s="23"/>
      <c r="KSQ441" s="23"/>
      <c r="KSR441" s="23"/>
      <c r="KSS441" s="23"/>
      <c r="KST441" s="23"/>
      <c r="KSU441" s="23"/>
      <c r="KSV441" s="23"/>
      <c r="KSW441" s="23"/>
      <c r="KSX441" s="23"/>
      <c r="KSY441" s="23"/>
      <c r="KSZ441" s="23"/>
      <c r="KTA441" s="23"/>
      <c r="KTB441" s="23"/>
      <c r="KTC441" s="23"/>
      <c r="KTD441" s="23"/>
      <c r="KTE441" s="23"/>
      <c r="KTF441" s="23"/>
      <c r="KTG441" s="23"/>
      <c r="KTH441" s="23"/>
      <c r="KTI441" s="23"/>
      <c r="KTJ441" s="23"/>
      <c r="KTK441" s="23"/>
      <c r="KTL441" s="23"/>
      <c r="KTM441" s="23"/>
      <c r="KTN441" s="23"/>
      <c r="KTO441" s="23"/>
      <c r="KTP441" s="23"/>
      <c r="KTQ441" s="23"/>
      <c r="KTR441" s="23"/>
      <c r="KTS441" s="23"/>
      <c r="KTT441" s="23"/>
      <c r="KTU441" s="23"/>
      <c r="KTV441" s="23"/>
      <c r="KTW441" s="23"/>
      <c r="KTX441" s="23"/>
      <c r="KTY441" s="23"/>
      <c r="KTZ441" s="23"/>
      <c r="KUA441" s="23"/>
      <c r="KUB441" s="23"/>
      <c r="KUC441" s="23"/>
      <c r="KUD441" s="23"/>
      <c r="KUE441" s="23"/>
      <c r="KUF441" s="23"/>
      <c r="KUG441" s="23"/>
      <c r="KUH441" s="23"/>
      <c r="KUI441" s="23"/>
      <c r="KUJ441" s="23"/>
      <c r="KUK441" s="23"/>
      <c r="KUL441" s="23"/>
      <c r="KUM441" s="23"/>
      <c r="KUN441" s="23"/>
      <c r="KUO441" s="23"/>
      <c r="KUP441" s="23"/>
      <c r="KUQ441" s="23"/>
      <c r="KUR441" s="23"/>
      <c r="KUS441" s="23"/>
      <c r="KUT441" s="23"/>
      <c r="KUU441" s="23"/>
      <c r="KUV441" s="23"/>
      <c r="KUW441" s="23"/>
      <c r="KUX441" s="23"/>
      <c r="KUY441" s="23"/>
      <c r="KUZ441" s="23"/>
      <c r="KVA441" s="23"/>
      <c r="KVB441" s="23"/>
      <c r="KVC441" s="23"/>
      <c r="KVD441" s="23"/>
      <c r="KVE441" s="23"/>
      <c r="KVF441" s="23"/>
      <c r="KVG441" s="23"/>
      <c r="KVH441" s="23"/>
      <c r="KVI441" s="23"/>
      <c r="KVJ441" s="23"/>
      <c r="KVK441" s="23"/>
      <c r="KVL441" s="23"/>
      <c r="KVM441" s="23"/>
      <c r="KVN441" s="23"/>
      <c r="KVO441" s="23"/>
      <c r="KVP441" s="23"/>
      <c r="KVQ441" s="23"/>
      <c r="KVR441" s="23"/>
      <c r="KVS441" s="23"/>
      <c r="KVT441" s="23"/>
      <c r="KVU441" s="23"/>
      <c r="KVV441" s="23"/>
      <c r="KVW441" s="23"/>
      <c r="KVX441" s="23"/>
      <c r="KVY441" s="23"/>
      <c r="KVZ441" s="23"/>
      <c r="KWA441" s="23"/>
      <c r="KWB441" s="23"/>
      <c r="KWC441" s="23"/>
      <c r="KWD441" s="23"/>
      <c r="KWE441" s="23"/>
      <c r="KWF441" s="23"/>
      <c r="KWG441" s="23"/>
      <c r="KWH441" s="23"/>
      <c r="KWI441" s="23"/>
      <c r="KWJ441" s="23"/>
      <c r="KWK441" s="23"/>
      <c r="KWL441" s="23"/>
      <c r="KWM441" s="23"/>
      <c r="KWN441" s="23"/>
      <c r="KWO441" s="23"/>
      <c r="KWP441" s="23"/>
      <c r="KWQ441" s="23"/>
      <c r="KWR441" s="23"/>
      <c r="KWS441" s="23"/>
      <c r="KWT441" s="23"/>
      <c r="KWU441" s="23"/>
      <c r="KWV441" s="23"/>
      <c r="KWW441" s="23"/>
      <c r="KWX441" s="23"/>
      <c r="KWY441" s="23"/>
      <c r="KWZ441" s="23"/>
      <c r="KXA441" s="23"/>
      <c r="KXB441" s="23"/>
      <c r="KXC441" s="23"/>
      <c r="KXD441" s="23"/>
      <c r="KXE441" s="23"/>
      <c r="KXF441" s="23"/>
      <c r="KXG441" s="23"/>
      <c r="KXH441" s="23"/>
      <c r="KXI441" s="23"/>
      <c r="KXJ441" s="23"/>
      <c r="KXK441" s="23"/>
      <c r="KXL441" s="23"/>
      <c r="KXM441" s="23"/>
      <c r="KXN441" s="23"/>
      <c r="KXO441" s="23"/>
      <c r="KXP441" s="23"/>
      <c r="KXQ441" s="23"/>
      <c r="KXR441" s="23"/>
      <c r="KXS441" s="23"/>
      <c r="KXT441" s="23"/>
      <c r="KXU441" s="23"/>
      <c r="KXV441" s="23"/>
      <c r="KXW441" s="23"/>
      <c r="KXX441" s="23"/>
      <c r="KXY441" s="23"/>
      <c r="KXZ441" s="23"/>
      <c r="KYA441" s="23"/>
      <c r="KYB441" s="23"/>
      <c r="KYC441" s="23"/>
      <c r="KYD441" s="23"/>
      <c r="KYE441" s="23"/>
      <c r="KYF441" s="23"/>
      <c r="KYG441" s="23"/>
      <c r="KYH441" s="23"/>
      <c r="KYI441" s="23"/>
      <c r="KYJ441" s="23"/>
      <c r="KYK441" s="23"/>
      <c r="KYL441" s="23"/>
      <c r="KYM441" s="23"/>
      <c r="KYN441" s="23"/>
      <c r="KYO441" s="23"/>
      <c r="KYP441" s="23"/>
      <c r="KYQ441" s="23"/>
      <c r="KYR441" s="23"/>
      <c r="KYS441" s="23"/>
      <c r="KYT441" s="23"/>
      <c r="KYU441" s="23"/>
      <c r="KYV441" s="23"/>
      <c r="KYW441" s="23"/>
      <c r="KYX441" s="23"/>
      <c r="KYY441" s="23"/>
      <c r="KYZ441" s="23"/>
      <c r="KZA441" s="23"/>
      <c r="KZB441" s="23"/>
      <c r="KZC441" s="23"/>
      <c r="KZD441" s="23"/>
      <c r="KZE441" s="23"/>
      <c r="KZF441" s="23"/>
      <c r="KZG441" s="23"/>
      <c r="KZH441" s="23"/>
      <c r="KZI441" s="23"/>
      <c r="KZJ441" s="23"/>
      <c r="KZK441" s="23"/>
      <c r="KZL441" s="23"/>
      <c r="KZM441" s="23"/>
      <c r="KZN441" s="23"/>
      <c r="KZO441" s="23"/>
      <c r="KZP441" s="23"/>
      <c r="KZQ441" s="23"/>
      <c r="KZR441" s="23"/>
      <c r="KZS441" s="23"/>
      <c r="KZT441" s="23"/>
      <c r="KZU441" s="23"/>
      <c r="KZV441" s="23"/>
      <c r="KZW441" s="23"/>
      <c r="KZX441" s="23"/>
      <c r="KZY441" s="23"/>
      <c r="KZZ441" s="23"/>
      <c r="LAA441" s="23"/>
      <c r="LAB441" s="23"/>
      <c r="LAC441" s="23"/>
      <c r="LAD441" s="23"/>
      <c r="LAE441" s="23"/>
      <c r="LAF441" s="23"/>
      <c r="LAG441" s="23"/>
      <c r="LAH441" s="23"/>
      <c r="LAI441" s="23"/>
      <c r="LAJ441" s="23"/>
      <c r="LAK441" s="23"/>
      <c r="LAL441" s="23"/>
      <c r="LAM441" s="23"/>
      <c r="LAN441" s="23"/>
      <c r="LAO441" s="23"/>
      <c r="LAP441" s="23"/>
      <c r="LAQ441" s="23"/>
      <c r="LAR441" s="23"/>
      <c r="LAS441" s="23"/>
      <c r="LAT441" s="23"/>
      <c r="LAU441" s="23"/>
      <c r="LAV441" s="23"/>
      <c r="LAW441" s="23"/>
      <c r="LAX441" s="23"/>
      <c r="LAY441" s="23"/>
      <c r="LAZ441" s="23"/>
      <c r="LBA441" s="23"/>
      <c r="LBB441" s="23"/>
      <c r="LBC441" s="23"/>
      <c r="LBD441" s="23"/>
      <c r="LBE441" s="23"/>
      <c r="LBF441" s="23"/>
      <c r="LBG441" s="23"/>
      <c r="LBH441" s="23"/>
      <c r="LBI441" s="23"/>
      <c r="LBJ441" s="23"/>
      <c r="LBK441" s="23"/>
      <c r="LBL441" s="23"/>
      <c r="LBM441" s="23"/>
      <c r="LBN441" s="23"/>
      <c r="LBO441" s="23"/>
      <c r="LBP441" s="23"/>
      <c r="LBQ441" s="23"/>
      <c r="LBR441" s="23"/>
      <c r="LBS441" s="23"/>
      <c r="LBT441" s="23"/>
      <c r="LBU441" s="23"/>
      <c r="LBV441" s="23"/>
      <c r="LBW441" s="23"/>
      <c r="LBX441" s="23"/>
      <c r="LBY441" s="23"/>
      <c r="LBZ441" s="23"/>
      <c r="LCA441" s="23"/>
      <c r="LCB441" s="23"/>
      <c r="LCC441" s="23"/>
      <c r="LCD441" s="23"/>
      <c r="LCE441" s="23"/>
      <c r="LCF441" s="23"/>
      <c r="LCG441" s="23"/>
      <c r="LCH441" s="23"/>
      <c r="LCI441" s="23"/>
      <c r="LCJ441" s="23"/>
      <c r="LCK441" s="23"/>
      <c r="LCL441" s="23"/>
      <c r="LCM441" s="23"/>
      <c r="LCN441" s="23"/>
      <c r="LCO441" s="23"/>
      <c r="LCP441" s="23"/>
      <c r="LCQ441" s="23"/>
      <c r="LCR441" s="23"/>
      <c r="LCS441" s="23"/>
      <c r="LCT441" s="23"/>
      <c r="LCU441" s="23"/>
      <c r="LCV441" s="23"/>
      <c r="LCW441" s="23"/>
      <c r="LCX441" s="23"/>
      <c r="LCY441" s="23"/>
      <c r="LCZ441" s="23"/>
      <c r="LDA441" s="23"/>
      <c r="LDB441" s="23"/>
      <c r="LDC441" s="23"/>
      <c r="LDD441" s="23"/>
      <c r="LDE441" s="23"/>
      <c r="LDF441" s="23"/>
      <c r="LDG441" s="23"/>
      <c r="LDH441" s="23"/>
      <c r="LDI441" s="23"/>
      <c r="LDJ441" s="23"/>
      <c r="LDK441" s="23"/>
      <c r="LDL441" s="23"/>
      <c r="LDM441" s="23"/>
      <c r="LDN441" s="23"/>
      <c r="LDO441" s="23"/>
      <c r="LDP441" s="23"/>
      <c r="LDQ441" s="23"/>
      <c r="LDR441" s="23"/>
      <c r="LDS441" s="23"/>
      <c r="LDT441" s="23"/>
      <c r="LDU441" s="23"/>
      <c r="LDV441" s="23"/>
      <c r="LDW441" s="23"/>
      <c r="LDX441" s="23"/>
      <c r="LDY441" s="23"/>
      <c r="LDZ441" s="23"/>
      <c r="LEA441" s="23"/>
      <c r="LEB441" s="23"/>
      <c r="LEC441" s="23"/>
      <c r="LED441" s="23"/>
      <c r="LEE441" s="23"/>
      <c r="LEF441" s="23"/>
      <c r="LEG441" s="23"/>
      <c r="LEH441" s="23"/>
      <c r="LEI441" s="23"/>
      <c r="LEJ441" s="23"/>
      <c r="LEK441" s="23"/>
      <c r="LEL441" s="23"/>
      <c r="LEM441" s="23"/>
      <c r="LEN441" s="23"/>
      <c r="LEO441" s="23"/>
      <c r="LEP441" s="23"/>
      <c r="LEQ441" s="23"/>
      <c r="LER441" s="23"/>
      <c r="LES441" s="23"/>
      <c r="LET441" s="23"/>
      <c r="LEU441" s="23"/>
      <c r="LEV441" s="23"/>
      <c r="LEW441" s="23"/>
      <c r="LEX441" s="23"/>
      <c r="LEY441" s="23"/>
      <c r="LEZ441" s="23"/>
      <c r="LFA441" s="23"/>
      <c r="LFB441" s="23"/>
      <c r="LFC441" s="23"/>
      <c r="LFD441" s="23"/>
      <c r="LFE441" s="23"/>
      <c r="LFF441" s="23"/>
      <c r="LFG441" s="23"/>
      <c r="LFH441" s="23"/>
      <c r="LFI441" s="23"/>
      <c r="LFJ441" s="23"/>
      <c r="LFK441" s="23"/>
      <c r="LFL441" s="23"/>
      <c r="LFM441" s="23"/>
      <c r="LFN441" s="23"/>
      <c r="LFO441" s="23"/>
      <c r="LFP441" s="23"/>
      <c r="LFQ441" s="23"/>
      <c r="LFR441" s="23"/>
      <c r="LFS441" s="23"/>
      <c r="LFT441" s="23"/>
      <c r="LFU441" s="23"/>
      <c r="LFV441" s="23"/>
      <c r="LFW441" s="23"/>
      <c r="LFX441" s="23"/>
      <c r="LFY441" s="23"/>
      <c r="LFZ441" s="23"/>
      <c r="LGA441" s="23"/>
      <c r="LGB441" s="23"/>
      <c r="LGC441" s="23"/>
      <c r="LGD441" s="23"/>
      <c r="LGE441" s="23"/>
      <c r="LGF441" s="23"/>
      <c r="LGG441" s="23"/>
      <c r="LGH441" s="23"/>
      <c r="LGI441" s="23"/>
      <c r="LGJ441" s="23"/>
      <c r="LGK441" s="23"/>
      <c r="LGL441" s="23"/>
      <c r="LGM441" s="23"/>
      <c r="LGN441" s="23"/>
      <c r="LGO441" s="23"/>
      <c r="LGP441" s="23"/>
      <c r="LGQ441" s="23"/>
      <c r="LGR441" s="23"/>
      <c r="LGS441" s="23"/>
      <c r="LGT441" s="23"/>
      <c r="LGU441" s="23"/>
      <c r="LGV441" s="23"/>
      <c r="LGW441" s="23"/>
      <c r="LGX441" s="23"/>
      <c r="LGY441" s="23"/>
      <c r="LGZ441" s="23"/>
      <c r="LHA441" s="23"/>
      <c r="LHB441" s="23"/>
      <c r="LHC441" s="23"/>
      <c r="LHD441" s="23"/>
      <c r="LHE441" s="23"/>
      <c r="LHF441" s="23"/>
      <c r="LHG441" s="23"/>
      <c r="LHH441" s="23"/>
      <c r="LHI441" s="23"/>
      <c r="LHJ441" s="23"/>
      <c r="LHK441" s="23"/>
      <c r="LHL441" s="23"/>
      <c r="LHM441" s="23"/>
      <c r="LHN441" s="23"/>
      <c r="LHO441" s="23"/>
      <c r="LHP441" s="23"/>
      <c r="LHQ441" s="23"/>
      <c r="LHR441" s="23"/>
      <c r="LHS441" s="23"/>
      <c r="LHT441" s="23"/>
      <c r="LHU441" s="23"/>
      <c r="LHV441" s="23"/>
      <c r="LHW441" s="23"/>
      <c r="LHX441" s="23"/>
      <c r="LHY441" s="23"/>
      <c r="LHZ441" s="23"/>
      <c r="LIA441" s="23"/>
      <c r="LIB441" s="23"/>
      <c r="LIC441" s="23"/>
      <c r="LID441" s="23"/>
      <c r="LIE441" s="23"/>
      <c r="LIF441" s="23"/>
      <c r="LIG441" s="23"/>
      <c r="LIH441" s="23"/>
      <c r="LII441" s="23"/>
      <c r="LIJ441" s="23"/>
      <c r="LIK441" s="23"/>
      <c r="LIL441" s="23"/>
      <c r="LIM441" s="23"/>
      <c r="LIN441" s="23"/>
      <c r="LIO441" s="23"/>
      <c r="LIP441" s="23"/>
      <c r="LIQ441" s="23"/>
      <c r="LIR441" s="23"/>
      <c r="LIS441" s="23"/>
      <c r="LIT441" s="23"/>
      <c r="LIU441" s="23"/>
      <c r="LIV441" s="23"/>
      <c r="LIW441" s="23"/>
      <c r="LIX441" s="23"/>
      <c r="LIY441" s="23"/>
      <c r="LIZ441" s="23"/>
      <c r="LJA441" s="23"/>
      <c r="LJB441" s="23"/>
      <c r="LJC441" s="23"/>
      <c r="LJD441" s="23"/>
      <c r="LJE441" s="23"/>
      <c r="LJF441" s="23"/>
      <c r="LJG441" s="23"/>
      <c r="LJH441" s="23"/>
      <c r="LJI441" s="23"/>
      <c r="LJJ441" s="23"/>
      <c r="LJK441" s="23"/>
      <c r="LJL441" s="23"/>
      <c r="LJM441" s="23"/>
      <c r="LJN441" s="23"/>
      <c r="LJO441" s="23"/>
      <c r="LJP441" s="23"/>
      <c r="LJQ441" s="23"/>
      <c r="LJR441" s="23"/>
      <c r="LJS441" s="23"/>
      <c r="LJT441" s="23"/>
      <c r="LJU441" s="23"/>
      <c r="LJV441" s="23"/>
      <c r="LJW441" s="23"/>
      <c r="LJX441" s="23"/>
      <c r="LJY441" s="23"/>
      <c r="LJZ441" s="23"/>
      <c r="LKA441" s="23"/>
      <c r="LKB441" s="23"/>
      <c r="LKC441" s="23"/>
      <c r="LKD441" s="23"/>
      <c r="LKE441" s="23"/>
      <c r="LKF441" s="23"/>
      <c r="LKG441" s="23"/>
      <c r="LKH441" s="23"/>
      <c r="LKI441" s="23"/>
      <c r="LKJ441" s="23"/>
      <c r="LKK441" s="23"/>
      <c r="LKL441" s="23"/>
      <c r="LKM441" s="23"/>
      <c r="LKN441" s="23"/>
      <c r="LKO441" s="23"/>
      <c r="LKP441" s="23"/>
      <c r="LKQ441" s="23"/>
      <c r="LKR441" s="23"/>
      <c r="LKS441" s="23"/>
      <c r="LKT441" s="23"/>
      <c r="LKU441" s="23"/>
      <c r="LKV441" s="23"/>
      <c r="LKW441" s="23"/>
      <c r="LKX441" s="23"/>
      <c r="LKY441" s="23"/>
      <c r="LKZ441" s="23"/>
      <c r="LLA441" s="23"/>
      <c r="LLB441" s="23"/>
      <c r="LLC441" s="23"/>
      <c r="LLD441" s="23"/>
      <c r="LLE441" s="23"/>
      <c r="LLF441" s="23"/>
      <c r="LLG441" s="23"/>
      <c r="LLH441" s="23"/>
      <c r="LLI441" s="23"/>
      <c r="LLJ441" s="23"/>
      <c r="LLK441" s="23"/>
      <c r="LLL441" s="23"/>
      <c r="LLM441" s="23"/>
      <c r="LLN441" s="23"/>
      <c r="LLO441" s="23"/>
      <c r="LLP441" s="23"/>
      <c r="LLQ441" s="23"/>
      <c r="LLR441" s="23"/>
      <c r="LLS441" s="23"/>
      <c r="LLT441" s="23"/>
      <c r="LLU441" s="23"/>
      <c r="LLV441" s="23"/>
      <c r="LLW441" s="23"/>
      <c r="LLX441" s="23"/>
      <c r="LLY441" s="23"/>
      <c r="LLZ441" s="23"/>
      <c r="LMA441" s="23"/>
      <c r="LMB441" s="23"/>
      <c r="LMC441" s="23"/>
      <c r="LMD441" s="23"/>
      <c r="LME441" s="23"/>
      <c r="LMF441" s="23"/>
      <c r="LMG441" s="23"/>
      <c r="LMH441" s="23"/>
      <c r="LMI441" s="23"/>
      <c r="LMJ441" s="23"/>
      <c r="LMK441" s="23"/>
      <c r="LML441" s="23"/>
      <c r="LMM441" s="23"/>
      <c r="LMN441" s="23"/>
      <c r="LMO441" s="23"/>
      <c r="LMP441" s="23"/>
      <c r="LMQ441" s="23"/>
      <c r="LMR441" s="23"/>
      <c r="LMS441" s="23"/>
      <c r="LMT441" s="23"/>
      <c r="LMU441" s="23"/>
      <c r="LMV441" s="23"/>
      <c r="LMW441" s="23"/>
      <c r="LMX441" s="23"/>
      <c r="LMY441" s="23"/>
      <c r="LMZ441" s="23"/>
      <c r="LNA441" s="23"/>
      <c r="LNB441" s="23"/>
      <c r="LNC441" s="23"/>
      <c r="LND441" s="23"/>
      <c r="LNE441" s="23"/>
      <c r="LNF441" s="23"/>
      <c r="LNG441" s="23"/>
      <c r="LNH441" s="23"/>
      <c r="LNI441" s="23"/>
      <c r="LNJ441" s="23"/>
      <c r="LNK441" s="23"/>
      <c r="LNL441" s="23"/>
      <c r="LNM441" s="23"/>
      <c r="LNN441" s="23"/>
      <c r="LNO441" s="23"/>
      <c r="LNP441" s="23"/>
      <c r="LNQ441" s="23"/>
      <c r="LNR441" s="23"/>
      <c r="LNS441" s="23"/>
      <c r="LNT441" s="23"/>
      <c r="LNU441" s="23"/>
      <c r="LNV441" s="23"/>
      <c r="LNW441" s="23"/>
      <c r="LNX441" s="23"/>
      <c r="LNY441" s="23"/>
      <c r="LNZ441" s="23"/>
      <c r="LOA441" s="23"/>
      <c r="LOB441" s="23"/>
      <c r="LOC441" s="23"/>
      <c r="LOD441" s="23"/>
      <c r="LOE441" s="23"/>
      <c r="LOF441" s="23"/>
      <c r="LOG441" s="23"/>
      <c r="LOH441" s="23"/>
      <c r="LOI441" s="23"/>
      <c r="LOJ441" s="23"/>
      <c r="LOK441" s="23"/>
      <c r="LOL441" s="23"/>
      <c r="LOM441" s="23"/>
      <c r="LON441" s="23"/>
      <c r="LOO441" s="23"/>
      <c r="LOP441" s="23"/>
      <c r="LOQ441" s="23"/>
      <c r="LOR441" s="23"/>
      <c r="LOS441" s="23"/>
      <c r="LOT441" s="23"/>
      <c r="LOU441" s="23"/>
      <c r="LOV441" s="23"/>
      <c r="LOW441" s="23"/>
      <c r="LOX441" s="23"/>
      <c r="LOY441" s="23"/>
      <c r="LOZ441" s="23"/>
      <c r="LPA441" s="23"/>
      <c r="LPB441" s="23"/>
      <c r="LPC441" s="23"/>
      <c r="LPD441" s="23"/>
      <c r="LPE441" s="23"/>
      <c r="LPF441" s="23"/>
      <c r="LPG441" s="23"/>
      <c r="LPH441" s="23"/>
      <c r="LPI441" s="23"/>
      <c r="LPJ441" s="23"/>
      <c r="LPK441" s="23"/>
      <c r="LPL441" s="23"/>
      <c r="LPM441" s="23"/>
      <c r="LPN441" s="23"/>
      <c r="LPO441" s="23"/>
      <c r="LPP441" s="23"/>
      <c r="LPQ441" s="23"/>
      <c r="LPR441" s="23"/>
      <c r="LPS441" s="23"/>
      <c r="LPT441" s="23"/>
      <c r="LPU441" s="23"/>
      <c r="LPV441" s="23"/>
      <c r="LPW441" s="23"/>
      <c r="LPX441" s="23"/>
      <c r="LPY441" s="23"/>
      <c r="LPZ441" s="23"/>
      <c r="LQA441" s="23"/>
      <c r="LQB441" s="23"/>
      <c r="LQC441" s="23"/>
      <c r="LQD441" s="23"/>
      <c r="LQE441" s="23"/>
      <c r="LQF441" s="23"/>
      <c r="LQG441" s="23"/>
      <c r="LQH441" s="23"/>
      <c r="LQI441" s="23"/>
      <c r="LQJ441" s="23"/>
      <c r="LQK441" s="23"/>
      <c r="LQL441" s="23"/>
      <c r="LQM441" s="23"/>
      <c r="LQN441" s="23"/>
      <c r="LQO441" s="23"/>
      <c r="LQP441" s="23"/>
      <c r="LQQ441" s="23"/>
      <c r="LQR441" s="23"/>
      <c r="LQS441" s="23"/>
      <c r="LQT441" s="23"/>
      <c r="LQU441" s="23"/>
      <c r="LQV441" s="23"/>
      <c r="LQW441" s="23"/>
      <c r="LQX441" s="23"/>
      <c r="LQY441" s="23"/>
      <c r="LQZ441" s="23"/>
      <c r="LRA441" s="23"/>
      <c r="LRB441" s="23"/>
      <c r="LRC441" s="23"/>
      <c r="LRD441" s="23"/>
      <c r="LRE441" s="23"/>
      <c r="LRF441" s="23"/>
      <c r="LRG441" s="23"/>
      <c r="LRH441" s="23"/>
      <c r="LRI441" s="23"/>
      <c r="LRJ441" s="23"/>
      <c r="LRK441" s="23"/>
      <c r="LRL441" s="23"/>
      <c r="LRM441" s="23"/>
      <c r="LRN441" s="23"/>
      <c r="LRO441" s="23"/>
      <c r="LRP441" s="23"/>
      <c r="LRQ441" s="23"/>
      <c r="LRR441" s="23"/>
      <c r="LRS441" s="23"/>
      <c r="LRT441" s="23"/>
      <c r="LRU441" s="23"/>
      <c r="LRV441" s="23"/>
      <c r="LRW441" s="23"/>
      <c r="LRX441" s="23"/>
      <c r="LRY441" s="23"/>
      <c r="LRZ441" s="23"/>
      <c r="LSA441" s="23"/>
      <c r="LSB441" s="23"/>
      <c r="LSC441" s="23"/>
      <c r="LSD441" s="23"/>
      <c r="LSE441" s="23"/>
      <c r="LSF441" s="23"/>
      <c r="LSG441" s="23"/>
      <c r="LSH441" s="23"/>
      <c r="LSI441" s="23"/>
      <c r="LSJ441" s="23"/>
      <c r="LSK441" s="23"/>
      <c r="LSL441" s="23"/>
      <c r="LSM441" s="23"/>
      <c r="LSN441" s="23"/>
      <c r="LSO441" s="23"/>
      <c r="LSP441" s="23"/>
      <c r="LSQ441" s="23"/>
      <c r="LSR441" s="23"/>
      <c r="LSS441" s="23"/>
      <c r="LST441" s="23"/>
      <c r="LSU441" s="23"/>
      <c r="LSV441" s="23"/>
      <c r="LSW441" s="23"/>
      <c r="LSX441" s="23"/>
      <c r="LSY441" s="23"/>
      <c r="LSZ441" s="23"/>
      <c r="LTA441" s="23"/>
      <c r="LTB441" s="23"/>
      <c r="LTC441" s="23"/>
      <c r="LTD441" s="23"/>
      <c r="LTE441" s="23"/>
      <c r="LTF441" s="23"/>
      <c r="LTG441" s="23"/>
      <c r="LTH441" s="23"/>
      <c r="LTI441" s="23"/>
      <c r="LTJ441" s="23"/>
      <c r="LTK441" s="23"/>
      <c r="LTL441" s="23"/>
      <c r="LTM441" s="23"/>
      <c r="LTN441" s="23"/>
      <c r="LTO441" s="23"/>
      <c r="LTP441" s="23"/>
      <c r="LTQ441" s="23"/>
      <c r="LTR441" s="23"/>
      <c r="LTS441" s="23"/>
      <c r="LTT441" s="23"/>
      <c r="LTU441" s="23"/>
      <c r="LTV441" s="23"/>
      <c r="LTW441" s="23"/>
      <c r="LTX441" s="23"/>
      <c r="LTY441" s="23"/>
      <c r="LTZ441" s="23"/>
      <c r="LUA441" s="23"/>
      <c r="LUB441" s="23"/>
      <c r="LUC441" s="23"/>
      <c r="LUD441" s="23"/>
      <c r="LUE441" s="23"/>
      <c r="LUF441" s="23"/>
      <c r="LUG441" s="23"/>
      <c r="LUH441" s="23"/>
      <c r="LUI441" s="23"/>
      <c r="LUJ441" s="23"/>
      <c r="LUK441" s="23"/>
      <c r="LUL441" s="23"/>
      <c r="LUM441" s="23"/>
      <c r="LUN441" s="23"/>
      <c r="LUO441" s="23"/>
      <c r="LUP441" s="23"/>
      <c r="LUQ441" s="23"/>
      <c r="LUR441" s="23"/>
      <c r="LUS441" s="23"/>
      <c r="LUT441" s="23"/>
      <c r="LUU441" s="23"/>
      <c r="LUV441" s="23"/>
      <c r="LUW441" s="23"/>
      <c r="LUX441" s="23"/>
      <c r="LUY441" s="23"/>
      <c r="LUZ441" s="23"/>
      <c r="LVA441" s="23"/>
      <c r="LVB441" s="23"/>
      <c r="LVC441" s="23"/>
      <c r="LVD441" s="23"/>
      <c r="LVE441" s="23"/>
      <c r="LVF441" s="23"/>
      <c r="LVG441" s="23"/>
      <c r="LVH441" s="23"/>
      <c r="LVI441" s="23"/>
      <c r="LVJ441" s="23"/>
      <c r="LVK441" s="23"/>
      <c r="LVL441" s="23"/>
      <c r="LVM441" s="23"/>
      <c r="LVN441" s="23"/>
      <c r="LVO441" s="23"/>
      <c r="LVP441" s="23"/>
      <c r="LVQ441" s="23"/>
      <c r="LVR441" s="23"/>
      <c r="LVS441" s="23"/>
      <c r="LVT441" s="23"/>
      <c r="LVU441" s="23"/>
      <c r="LVV441" s="23"/>
      <c r="LVW441" s="23"/>
      <c r="LVX441" s="23"/>
      <c r="LVY441" s="23"/>
      <c r="LVZ441" s="23"/>
      <c r="LWA441" s="23"/>
      <c r="LWB441" s="23"/>
      <c r="LWC441" s="23"/>
      <c r="LWD441" s="23"/>
      <c r="LWE441" s="23"/>
      <c r="LWF441" s="23"/>
      <c r="LWG441" s="23"/>
      <c r="LWH441" s="23"/>
      <c r="LWI441" s="23"/>
      <c r="LWJ441" s="23"/>
      <c r="LWK441" s="23"/>
      <c r="LWL441" s="23"/>
      <c r="LWM441" s="23"/>
      <c r="LWN441" s="23"/>
      <c r="LWO441" s="23"/>
      <c r="LWP441" s="23"/>
      <c r="LWQ441" s="23"/>
      <c r="LWR441" s="23"/>
      <c r="LWS441" s="23"/>
      <c r="LWT441" s="23"/>
      <c r="LWU441" s="23"/>
      <c r="LWV441" s="23"/>
      <c r="LWW441" s="23"/>
      <c r="LWX441" s="23"/>
      <c r="LWY441" s="23"/>
      <c r="LWZ441" s="23"/>
      <c r="LXA441" s="23"/>
      <c r="LXB441" s="23"/>
      <c r="LXC441" s="23"/>
      <c r="LXD441" s="23"/>
      <c r="LXE441" s="23"/>
      <c r="LXF441" s="23"/>
      <c r="LXG441" s="23"/>
      <c r="LXH441" s="23"/>
      <c r="LXI441" s="23"/>
      <c r="LXJ441" s="23"/>
      <c r="LXK441" s="23"/>
      <c r="LXL441" s="23"/>
      <c r="LXM441" s="23"/>
      <c r="LXN441" s="23"/>
      <c r="LXO441" s="23"/>
      <c r="LXP441" s="23"/>
      <c r="LXQ441" s="23"/>
      <c r="LXR441" s="23"/>
      <c r="LXS441" s="23"/>
      <c r="LXT441" s="23"/>
      <c r="LXU441" s="23"/>
      <c r="LXV441" s="23"/>
      <c r="LXW441" s="23"/>
      <c r="LXX441" s="23"/>
      <c r="LXY441" s="23"/>
      <c r="LXZ441" s="23"/>
      <c r="LYA441" s="23"/>
      <c r="LYB441" s="23"/>
      <c r="LYC441" s="23"/>
      <c r="LYD441" s="23"/>
      <c r="LYE441" s="23"/>
      <c r="LYF441" s="23"/>
      <c r="LYG441" s="23"/>
      <c r="LYH441" s="23"/>
      <c r="LYI441" s="23"/>
      <c r="LYJ441" s="23"/>
      <c r="LYK441" s="23"/>
      <c r="LYL441" s="23"/>
      <c r="LYM441" s="23"/>
      <c r="LYN441" s="23"/>
      <c r="LYO441" s="23"/>
      <c r="LYP441" s="23"/>
      <c r="LYQ441" s="23"/>
      <c r="LYR441" s="23"/>
      <c r="LYS441" s="23"/>
      <c r="LYT441" s="23"/>
      <c r="LYU441" s="23"/>
      <c r="LYV441" s="23"/>
      <c r="LYW441" s="23"/>
      <c r="LYX441" s="23"/>
      <c r="LYY441" s="23"/>
      <c r="LYZ441" s="23"/>
      <c r="LZA441" s="23"/>
      <c r="LZB441" s="23"/>
      <c r="LZC441" s="23"/>
      <c r="LZD441" s="23"/>
      <c r="LZE441" s="23"/>
      <c r="LZF441" s="23"/>
      <c r="LZG441" s="23"/>
      <c r="LZH441" s="23"/>
      <c r="LZI441" s="23"/>
      <c r="LZJ441" s="23"/>
      <c r="LZK441" s="23"/>
      <c r="LZL441" s="23"/>
      <c r="LZM441" s="23"/>
      <c r="LZN441" s="23"/>
      <c r="LZO441" s="23"/>
      <c r="LZP441" s="23"/>
      <c r="LZQ441" s="23"/>
      <c r="LZR441" s="23"/>
      <c r="LZS441" s="23"/>
      <c r="LZT441" s="23"/>
      <c r="LZU441" s="23"/>
      <c r="LZV441" s="23"/>
      <c r="LZW441" s="23"/>
      <c r="LZX441" s="23"/>
      <c r="LZY441" s="23"/>
      <c r="LZZ441" s="23"/>
      <c r="MAA441" s="23"/>
      <c r="MAB441" s="23"/>
      <c r="MAC441" s="23"/>
      <c r="MAD441" s="23"/>
      <c r="MAE441" s="23"/>
      <c r="MAF441" s="23"/>
      <c r="MAG441" s="23"/>
      <c r="MAH441" s="23"/>
      <c r="MAI441" s="23"/>
      <c r="MAJ441" s="23"/>
      <c r="MAK441" s="23"/>
      <c r="MAL441" s="23"/>
      <c r="MAM441" s="23"/>
      <c r="MAN441" s="23"/>
      <c r="MAO441" s="23"/>
      <c r="MAP441" s="23"/>
      <c r="MAQ441" s="23"/>
      <c r="MAR441" s="23"/>
      <c r="MAS441" s="23"/>
      <c r="MAT441" s="23"/>
      <c r="MAU441" s="23"/>
      <c r="MAV441" s="23"/>
      <c r="MAW441" s="23"/>
      <c r="MAX441" s="23"/>
      <c r="MAY441" s="23"/>
      <c r="MAZ441" s="23"/>
      <c r="MBA441" s="23"/>
      <c r="MBB441" s="23"/>
      <c r="MBC441" s="23"/>
      <c r="MBD441" s="23"/>
      <c r="MBE441" s="23"/>
      <c r="MBF441" s="23"/>
      <c r="MBG441" s="23"/>
      <c r="MBH441" s="23"/>
      <c r="MBI441" s="23"/>
      <c r="MBJ441" s="23"/>
      <c r="MBK441" s="23"/>
      <c r="MBL441" s="23"/>
      <c r="MBM441" s="23"/>
      <c r="MBN441" s="23"/>
      <c r="MBO441" s="23"/>
      <c r="MBP441" s="23"/>
      <c r="MBQ441" s="23"/>
      <c r="MBR441" s="23"/>
      <c r="MBS441" s="23"/>
      <c r="MBT441" s="23"/>
      <c r="MBU441" s="23"/>
      <c r="MBV441" s="23"/>
      <c r="MBW441" s="23"/>
      <c r="MBX441" s="23"/>
      <c r="MBY441" s="23"/>
      <c r="MBZ441" s="23"/>
      <c r="MCA441" s="23"/>
      <c r="MCB441" s="23"/>
      <c r="MCC441" s="23"/>
      <c r="MCD441" s="23"/>
      <c r="MCE441" s="23"/>
      <c r="MCF441" s="23"/>
      <c r="MCG441" s="23"/>
      <c r="MCH441" s="23"/>
      <c r="MCI441" s="23"/>
      <c r="MCJ441" s="23"/>
      <c r="MCK441" s="23"/>
      <c r="MCL441" s="23"/>
      <c r="MCM441" s="23"/>
      <c r="MCN441" s="23"/>
      <c r="MCO441" s="23"/>
      <c r="MCP441" s="23"/>
      <c r="MCQ441" s="23"/>
      <c r="MCR441" s="23"/>
      <c r="MCS441" s="23"/>
      <c r="MCT441" s="23"/>
      <c r="MCU441" s="23"/>
      <c r="MCV441" s="23"/>
      <c r="MCW441" s="23"/>
      <c r="MCX441" s="23"/>
      <c r="MCY441" s="23"/>
      <c r="MCZ441" s="23"/>
      <c r="MDA441" s="23"/>
      <c r="MDB441" s="23"/>
      <c r="MDC441" s="23"/>
      <c r="MDD441" s="23"/>
      <c r="MDE441" s="23"/>
      <c r="MDF441" s="23"/>
      <c r="MDG441" s="23"/>
      <c r="MDH441" s="23"/>
      <c r="MDI441" s="23"/>
      <c r="MDJ441" s="23"/>
      <c r="MDK441" s="23"/>
      <c r="MDL441" s="23"/>
      <c r="MDM441" s="23"/>
      <c r="MDN441" s="23"/>
      <c r="MDO441" s="23"/>
      <c r="MDP441" s="23"/>
      <c r="MDQ441" s="23"/>
      <c r="MDR441" s="23"/>
      <c r="MDS441" s="23"/>
      <c r="MDT441" s="23"/>
      <c r="MDU441" s="23"/>
      <c r="MDV441" s="23"/>
      <c r="MDW441" s="23"/>
      <c r="MDX441" s="23"/>
      <c r="MDY441" s="23"/>
      <c r="MDZ441" s="23"/>
      <c r="MEA441" s="23"/>
      <c r="MEB441" s="23"/>
      <c r="MEC441" s="23"/>
      <c r="MED441" s="23"/>
      <c r="MEE441" s="23"/>
      <c r="MEF441" s="23"/>
      <c r="MEG441" s="23"/>
      <c r="MEH441" s="23"/>
      <c r="MEI441" s="23"/>
      <c r="MEJ441" s="23"/>
      <c r="MEK441" s="23"/>
      <c r="MEL441" s="23"/>
      <c r="MEM441" s="23"/>
      <c r="MEN441" s="23"/>
      <c r="MEO441" s="23"/>
      <c r="MEP441" s="23"/>
      <c r="MEQ441" s="23"/>
      <c r="MER441" s="23"/>
      <c r="MES441" s="23"/>
      <c r="MET441" s="23"/>
      <c r="MEU441" s="23"/>
      <c r="MEV441" s="23"/>
      <c r="MEW441" s="23"/>
      <c r="MEX441" s="23"/>
      <c r="MEY441" s="23"/>
      <c r="MEZ441" s="23"/>
      <c r="MFA441" s="23"/>
      <c r="MFB441" s="23"/>
      <c r="MFC441" s="23"/>
      <c r="MFD441" s="23"/>
      <c r="MFE441" s="23"/>
      <c r="MFF441" s="23"/>
      <c r="MFG441" s="23"/>
      <c r="MFH441" s="23"/>
      <c r="MFI441" s="23"/>
      <c r="MFJ441" s="23"/>
      <c r="MFK441" s="23"/>
      <c r="MFL441" s="23"/>
      <c r="MFM441" s="23"/>
      <c r="MFN441" s="23"/>
      <c r="MFO441" s="23"/>
      <c r="MFP441" s="23"/>
      <c r="MFQ441" s="23"/>
      <c r="MFR441" s="23"/>
      <c r="MFS441" s="23"/>
      <c r="MFT441" s="23"/>
      <c r="MFU441" s="23"/>
      <c r="MFV441" s="23"/>
      <c r="MFW441" s="23"/>
      <c r="MFX441" s="23"/>
      <c r="MFY441" s="23"/>
      <c r="MFZ441" s="23"/>
      <c r="MGA441" s="23"/>
      <c r="MGB441" s="23"/>
      <c r="MGC441" s="23"/>
      <c r="MGD441" s="23"/>
      <c r="MGE441" s="23"/>
      <c r="MGF441" s="23"/>
      <c r="MGG441" s="23"/>
      <c r="MGH441" s="23"/>
      <c r="MGI441" s="23"/>
      <c r="MGJ441" s="23"/>
      <c r="MGK441" s="23"/>
      <c r="MGL441" s="23"/>
      <c r="MGM441" s="23"/>
      <c r="MGN441" s="23"/>
      <c r="MGO441" s="23"/>
      <c r="MGP441" s="23"/>
      <c r="MGQ441" s="23"/>
      <c r="MGR441" s="23"/>
      <c r="MGS441" s="23"/>
      <c r="MGT441" s="23"/>
      <c r="MGU441" s="23"/>
      <c r="MGV441" s="23"/>
      <c r="MGW441" s="23"/>
      <c r="MGX441" s="23"/>
      <c r="MGY441" s="23"/>
      <c r="MGZ441" s="23"/>
      <c r="MHA441" s="23"/>
      <c r="MHB441" s="23"/>
      <c r="MHC441" s="23"/>
      <c r="MHD441" s="23"/>
      <c r="MHE441" s="23"/>
      <c r="MHF441" s="23"/>
      <c r="MHG441" s="23"/>
      <c r="MHH441" s="23"/>
      <c r="MHI441" s="23"/>
      <c r="MHJ441" s="23"/>
      <c r="MHK441" s="23"/>
      <c r="MHL441" s="23"/>
      <c r="MHM441" s="23"/>
      <c r="MHN441" s="23"/>
      <c r="MHO441" s="23"/>
      <c r="MHP441" s="23"/>
      <c r="MHQ441" s="23"/>
      <c r="MHR441" s="23"/>
      <c r="MHS441" s="23"/>
      <c r="MHT441" s="23"/>
      <c r="MHU441" s="23"/>
      <c r="MHV441" s="23"/>
      <c r="MHW441" s="23"/>
      <c r="MHX441" s="23"/>
      <c r="MHY441" s="23"/>
      <c r="MHZ441" s="23"/>
      <c r="MIA441" s="23"/>
      <c r="MIB441" s="23"/>
      <c r="MIC441" s="23"/>
      <c r="MID441" s="23"/>
      <c r="MIE441" s="23"/>
      <c r="MIF441" s="23"/>
      <c r="MIG441" s="23"/>
      <c r="MIH441" s="23"/>
      <c r="MII441" s="23"/>
      <c r="MIJ441" s="23"/>
      <c r="MIK441" s="23"/>
      <c r="MIL441" s="23"/>
      <c r="MIM441" s="23"/>
      <c r="MIN441" s="23"/>
      <c r="MIO441" s="23"/>
      <c r="MIP441" s="23"/>
      <c r="MIQ441" s="23"/>
      <c r="MIR441" s="23"/>
      <c r="MIS441" s="23"/>
      <c r="MIT441" s="23"/>
      <c r="MIU441" s="23"/>
      <c r="MIV441" s="23"/>
      <c r="MIW441" s="23"/>
      <c r="MIX441" s="23"/>
      <c r="MIY441" s="23"/>
      <c r="MIZ441" s="23"/>
      <c r="MJA441" s="23"/>
      <c r="MJB441" s="23"/>
      <c r="MJC441" s="23"/>
      <c r="MJD441" s="23"/>
      <c r="MJE441" s="23"/>
      <c r="MJF441" s="23"/>
      <c r="MJG441" s="23"/>
      <c r="MJH441" s="23"/>
      <c r="MJI441" s="23"/>
      <c r="MJJ441" s="23"/>
      <c r="MJK441" s="23"/>
      <c r="MJL441" s="23"/>
      <c r="MJM441" s="23"/>
      <c r="MJN441" s="23"/>
      <c r="MJO441" s="23"/>
      <c r="MJP441" s="23"/>
      <c r="MJQ441" s="23"/>
      <c r="MJR441" s="23"/>
      <c r="MJS441" s="23"/>
      <c r="MJT441" s="23"/>
      <c r="MJU441" s="23"/>
      <c r="MJV441" s="23"/>
      <c r="MJW441" s="23"/>
      <c r="MJX441" s="23"/>
      <c r="MJY441" s="23"/>
      <c r="MJZ441" s="23"/>
      <c r="MKA441" s="23"/>
      <c r="MKB441" s="23"/>
      <c r="MKC441" s="23"/>
      <c r="MKD441" s="23"/>
      <c r="MKE441" s="23"/>
      <c r="MKF441" s="23"/>
      <c r="MKG441" s="23"/>
      <c r="MKH441" s="23"/>
      <c r="MKI441" s="23"/>
      <c r="MKJ441" s="23"/>
      <c r="MKK441" s="23"/>
      <c r="MKL441" s="23"/>
      <c r="MKM441" s="23"/>
      <c r="MKN441" s="23"/>
      <c r="MKO441" s="23"/>
      <c r="MKP441" s="23"/>
      <c r="MKQ441" s="23"/>
      <c r="MKR441" s="23"/>
      <c r="MKS441" s="23"/>
      <c r="MKT441" s="23"/>
      <c r="MKU441" s="23"/>
      <c r="MKV441" s="23"/>
      <c r="MKW441" s="23"/>
      <c r="MKX441" s="23"/>
      <c r="MKY441" s="23"/>
      <c r="MKZ441" s="23"/>
      <c r="MLA441" s="23"/>
      <c r="MLB441" s="23"/>
      <c r="MLC441" s="23"/>
      <c r="MLD441" s="23"/>
      <c r="MLE441" s="23"/>
      <c r="MLF441" s="23"/>
      <c r="MLG441" s="23"/>
      <c r="MLH441" s="23"/>
      <c r="MLI441" s="23"/>
      <c r="MLJ441" s="23"/>
      <c r="MLK441" s="23"/>
      <c r="MLL441" s="23"/>
      <c r="MLM441" s="23"/>
      <c r="MLN441" s="23"/>
      <c r="MLO441" s="23"/>
      <c r="MLP441" s="23"/>
      <c r="MLQ441" s="23"/>
      <c r="MLR441" s="23"/>
      <c r="MLS441" s="23"/>
      <c r="MLT441" s="23"/>
      <c r="MLU441" s="23"/>
      <c r="MLV441" s="23"/>
      <c r="MLW441" s="23"/>
      <c r="MLX441" s="23"/>
      <c r="MLY441" s="23"/>
      <c r="MLZ441" s="23"/>
      <c r="MMA441" s="23"/>
      <c r="MMB441" s="23"/>
      <c r="MMC441" s="23"/>
      <c r="MMD441" s="23"/>
      <c r="MME441" s="23"/>
      <c r="MMF441" s="23"/>
      <c r="MMG441" s="23"/>
      <c r="MMH441" s="23"/>
      <c r="MMI441" s="23"/>
      <c r="MMJ441" s="23"/>
      <c r="MMK441" s="23"/>
      <c r="MML441" s="23"/>
      <c r="MMM441" s="23"/>
      <c r="MMN441" s="23"/>
      <c r="MMO441" s="23"/>
      <c r="MMP441" s="23"/>
      <c r="MMQ441" s="23"/>
      <c r="MMR441" s="23"/>
      <c r="MMS441" s="23"/>
      <c r="MMT441" s="23"/>
      <c r="MMU441" s="23"/>
      <c r="MMV441" s="23"/>
      <c r="MMW441" s="23"/>
      <c r="MMX441" s="23"/>
      <c r="MMY441" s="23"/>
      <c r="MMZ441" s="23"/>
      <c r="MNA441" s="23"/>
      <c r="MNB441" s="23"/>
      <c r="MNC441" s="23"/>
      <c r="MND441" s="23"/>
      <c r="MNE441" s="23"/>
      <c r="MNF441" s="23"/>
      <c r="MNG441" s="23"/>
      <c r="MNH441" s="23"/>
      <c r="MNI441" s="23"/>
      <c r="MNJ441" s="23"/>
      <c r="MNK441" s="23"/>
      <c r="MNL441" s="23"/>
      <c r="MNM441" s="23"/>
      <c r="MNN441" s="23"/>
      <c r="MNO441" s="23"/>
      <c r="MNP441" s="23"/>
      <c r="MNQ441" s="23"/>
      <c r="MNR441" s="23"/>
      <c r="MNS441" s="23"/>
      <c r="MNT441" s="23"/>
      <c r="MNU441" s="23"/>
      <c r="MNV441" s="23"/>
      <c r="MNW441" s="23"/>
      <c r="MNX441" s="23"/>
      <c r="MNY441" s="23"/>
      <c r="MNZ441" s="23"/>
      <c r="MOA441" s="23"/>
      <c r="MOB441" s="23"/>
      <c r="MOC441" s="23"/>
      <c r="MOD441" s="23"/>
      <c r="MOE441" s="23"/>
      <c r="MOF441" s="23"/>
      <c r="MOG441" s="23"/>
      <c r="MOH441" s="23"/>
      <c r="MOI441" s="23"/>
      <c r="MOJ441" s="23"/>
      <c r="MOK441" s="23"/>
      <c r="MOL441" s="23"/>
      <c r="MOM441" s="23"/>
      <c r="MON441" s="23"/>
      <c r="MOO441" s="23"/>
      <c r="MOP441" s="23"/>
      <c r="MOQ441" s="23"/>
      <c r="MOR441" s="23"/>
      <c r="MOS441" s="23"/>
      <c r="MOT441" s="23"/>
      <c r="MOU441" s="23"/>
      <c r="MOV441" s="23"/>
      <c r="MOW441" s="23"/>
      <c r="MOX441" s="23"/>
      <c r="MOY441" s="23"/>
      <c r="MOZ441" s="23"/>
      <c r="MPA441" s="23"/>
      <c r="MPB441" s="23"/>
      <c r="MPC441" s="23"/>
      <c r="MPD441" s="23"/>
      <c r="MPE441" s="23"/>
      <c r="MPF441" s="23"/>
      <c r="MPG441" s="23"/>
      <c r="MPH441" s="23"/>
      <c r="MPI441" s="23"/>
      <c r="MPJ441" s="23"/>
      <c r="MPK441" s="23"/>
      <c r="MPL441" s="23"/>
      <c r="MPM441" s="23"/>
      <c r="MPN441" s="23"/>
      <c r="MPO441" s="23"/>
      <c r="MPP441" s="23"/>
      <c r="MPQ441" s="23"/>
      <c r="MPR441" s="23"/>
      <c r="MPS441" s="23"/>
      <c r="MPT441" s="23"/>
      <c r="MPU441" s="23"/>
      <c r="MPV441" s="23"/>
      <c r="MPW441" s="23"/>
      <c r="MPX441" s="23"/>
      <c r="MPY441" s="23"/>
      <c r="MPZ441" s="23"/>
      <c r="MQA441" s="23"/>
      <c r="MQB441" s="23"/>
      <c r="MQC441" s="23"/>
      <c r="MQD441" s="23"/>
      <c r="MQE441" s="23"/>
      <c r="MQF441" s="23"/>
      <c r="MQG441" s="23"/>
      <c r="MQH441" s="23"/>
      <c r="MQI441" s="23"/>
      <c r="MQJ441" s="23"/>
      <c r="MQK441" s="23"/>
      <c r="MQL441" s="23"/>
      <c r="MQM441" s="23"/>
      <c r="MQN441" s="23"/>
      <c r="MQO441" s="23"/>
      <c r="MQP441" s="23"/>
      <c r="MQQ441" s="23"/>
      <c r="MQR441" s="23"/>
      <c r="MQS441" s="23"/>
      <c r="MQT441" s="23"/>
      <c r="MQU441" s="23"/>
      <c r="MQV441" s="23"/>
      <c r="MQW441" s="23"/>
      <c r="MQX441" s="23"/>
      <c r="MQY441" s="23"/>
      <c r="MQZ441" s="23"/>
      <c r="MRA441" s="23"/>
      <c r="MRB441" s="23"/>
      <c r="MRC441" s="23"/>
      <c r="MRD441" s="23"/>
      <c r="MRE441" s="23"/>
      <c r="MRF441" s="23"/>
      <c r="MRG441" s="23"/>
      <c r="MRH441" s="23"/>
      <c r="MRI441" s="23"/>
      <c r="MRJ441" s="23"/>
      <c r="MRK441" s="23"/>
      <c r="MRL441" s="23"/>
      <c r="MRM441" s="23"/>
      <c r="MRN441" s="23"/>
      <c r="MRO441" s="23"/>
      <c r="MRP441" s="23"/>
      <c r="MRQ441" s="23"/>
      <c r="MRR441" s="23"/>
      <c r="MRS441" s="23"/>
      <c r="MRT441" s="23"/>
      <c r="MRU441" s="23"/>
      <c r="MRV441" s="23"/>
      <c r="MRW441" s="23"/>
      <c r="MRX441" s="23"/>
      <c r="MRY441" s="23"/>
      <c r="MRZ441" s="23"/>
      <c r="MSA441" s="23"/>
      <c r="MSB441" s="23"/>
      <c r="MSC441" s="23"/>
      <c r="MSD441" s="23"/>
      <c r="MSE441" s="23"/>
      <c r="MSF441" s="23"/>
      <c r="MSG441" s="23"/>
      <c r="MSH441" s="23"/>
      <c r="MSI441" s="23"/>
      <c r="MSJ441" s="23"/>
      <c r="MSK441" s="23"/>
      <c r="MSL441" s="23"/>
      <c r="MSM441" s="23"/>
      <c r="MSN441" s="23"/>
      <c r="MSO441" s="23"/>
      <c r="MSP441" s="23"/>
      <c r="MSQ441" s="23"/>
      <c r="MSR441" s="23"/>
      <c r="MSS441" s="23"/>
      <c r="MST441" s="23"/>
      <c r="MSU441" s="23"/>
      <c r="MSV441" s="23"/>
      <c r="MSW441" s="23"/>
      <c r="MSX441" s="23"/>
      <c r="MSY441" s="23"/>
      <c r="MSZ441" s="23"/>
      <c r="MTA441" s="23"/>
      <c r="MTB441" s="23"/>
      <c r="MTC441" s="23"/>
      <c r="MTD441" s="23"/>
      <c r="MTE441" s="23"/>
      <c r="MTF441" s="23"/>
      <c r="MTG441" s="23"/>
      <c r="MTH441" s="23"/>
      <c r="MTI441" s="23"/>
      <c r="MTJ441" s="23"/>
      <c r="MTK441" s="23"/>
      <c r="MTL441" s="23"/>
      <c r="MTM441" s="23"/>
      <c r="MTN441" s="23"/>
      <c r="MTO441" s="23"/>
      <c r="MTP441" s="23"/>
      <c r="MTQ441" s="23"/>
      <c r="MTR441" s="23"/>
      <c r="MTS441" s="23"/>
      <c r="MTT441" s="23"/>
      <c r="MTU441" s="23"/>
      <c r="MTV441" s="23"/>
      <c r="MTW441" s="23"/>
      <c r="MTX441" s="23"/>
      <c r="MTY441" s="23"/>
      <c r="MTZ441" s="23"/>
      <c r="MUA441" s="23"/>
      <c r="MUB441" s="23"/>
      <c r="MUC441" s="23"/>
      <c r="MUD441" s="23"/>
      <c r="MUE441" s="23"/>
      <c r="MUF441" s="23"/>
      <c r="MUG441" s="23"/>
      <c r="MUH441" s="23"/>
      <c r="MUI441" s="23"/>
      <c r="MUJ441" s="23"/>
      <c r="MUK441" s="23"/>
      <c r="MUL441" s="23"/>
      <c r="MUM441" s="23"/>
      <c r="MUN441" s="23"/>
      <c r="MUO441" s="23"/>
      <c r="MUP441" s="23"/>
      <c r="MUQ441" s="23"/>
      <c r="MUR441" s="23"/>
      <c r="MUS441" s="23"/>
      <c r="MUT441" s="23"/>
      <c r="MUU441" s="23"/>
      <c r="MUV441" s="23"/>
      <c r="MUW441" s="23"/>
      <c r="MUX441" s="23"/>
      <c r="MUY441" s="23"/>
      <c r="MUZ441" s="23"/>
      <c r="MVA441" s="23"/>
      <c r="MVB441" s="23"/>
      <c r="MVC441" s="23"/>
      <c r="MVD441" s="23"/>
      <c r="MVE441" s="23"/>
      <c r="MVF441" s="23"/>
      <c r="MVG441" s="23"/>
      <c r="MVH441" s="23"/>
      <c r="MVI441" s="23"/>
      <c r="MVJ441" s="23"/>
      <c r="MVK441" s="23"/>
      <c r="MVL441" s="23"/>
      <c r="MVM441" s="23"/>
      <c r="MVN441" s="23"/>
      <c r="MVO441" s="23"/>
      <c r="MVP441" s="23"/>
      <c r="MVQ441" s="23"/>
      <c r="MVR441" s="23"/>
      <c r="MVS441" s="23"/>
      <c r="MVT441" s="23"/>
      <c r="MVU441" s="23"/>
      <c r="MVV441" s="23"/>
      <c r="MVW441" s="23"/>
      <c r="MVX441" s="23"/>
      <c r="MVY441" s="23"/>
      <c r="MVZ441" s="23"/>
      <c r="MWA441" s="23"/>
      <c r="MWB441" s="23"/>
      <c r="MWC441" s="23"/>
      <c r="MWD441" s="23"/>
      <c r="MWE441" s="23"/>
      <c r="MWF441" s="23"/>
      <c r="MWG441" s="23"/>
      <c r="MWH441" s="23"/>
      <c r="MWI441" s="23"/>
      <c r="MWJ441" s="23"/>
      <c r="MWK441" s="23"/>
      <c r="MWL441" s="23"/>
      <c r="MWM441" s="23"/>
      <c r="MWN441" s="23"/>
      <c r="MWO441" s="23"/>
      <c r="MWP441" s="23"/>
      <c r="MWQ441" s="23"/>
      <c r="MWR441" s="23"/>
      <c r="MWS441" s="23"/>
      <c r="MWT441" s="23"/>
      <c r="MWU441" s="23"/>
      <c r="MWV441" s="23"/>
      <c r="MWW441" s="23"/>
      <c r="MWX441" s="23"/>
      <c r="MWY441" s="23"/>
      <c r="MWZ441" s="23"/>
      <c r="MXA441" s="23"/>
      <c r="MXB441" s="23"/>
      <c r="MXC441" s="23"/>
      <c r="MXD441" s="23"/>
      <c r="MXE441" s="23"/>
      <c r="MXF441" s="23"/>
      <c r="MXG441" s="23"/>
      <c r="MXH441" s="23"/>
      <c r="MXI441" s="23"/>
      <c r="MXJ441" s="23"/>
      <c r="MXK441" s="23"/>
      <c r="MXL441" s="23"/>
      <c r="MXM441" s="23"/>
      <c r="MXN441" s="23"/>
      <c r="MXO441" s="23"/>
      <c r="MXP441" s="23"/>
      <c r="MXQ441" s="23"/>
      <c r="MXR441" s="23"/>
      <c r="MXS441" s="23"/>
      <c r="MXT441" s="23"/>
      <c r="MXU441" s="23"/>
      <c r="MXV441" s="23"/>
      <c r="MXW441" s="23"/>
      <c r="MXX441" s="23"/>
      <c r="MXY441" s="23"/>
      <c r="MXZ441" s="23"/>
      <c r="MYA441" s="23"/>
      <c r="MYB441" s="23"/>
      <c r="MYC441" s="23"/>
      <c r="MYD441" s="23"/>
      <c r="MYE441" s="23"/>
      <c r="MYF441" s="23"/>
      <c r="MYG441" s="23"/>
      <c r="MYH441" s="23"/>
      <c r="MYI441" s="23"/>
      <c r="MYJ441" s="23"/>
      <c r="MYK441" s="23"/>
      <c r="MYL441" s="23"/>
      <c r="MYM441" s="23"/>
      <c r="MYN441" s="23"/>
      <c r="MYO441" s="23"/>
      <c r="MYP441" s="23"/>
      <c r="MYQ441" s="23"/>
      <c r="MYR441" s="23"/>
      <c r="MYS441" s="23"/>
      <c r="MYT441" s="23"/>
      <c r="MYU441" s="23"/>
      <c r="MYV441" s="23"/>
      <c r="MYW441" s="23"/>
      <c r="MYX441" s="23"/>
      <c r="MYY441" s="23"/>
      <c r="MYZ441" s="23"/>
      <c r="MZA441" s="23"/>
      <c r="MZB441" s="23"/>
      <c r="MZC441" s="23"/>
      <c r="MZD441" s="23"/>
      <c r="MZE441" s="23"/>
      <c r="MZF441" s="23"/>
      <c r="MZG441" s="23"/>
      <c r="MZH441" s="23"/>
      <c r="MZI441" s="23"/>
      <c r="MZJ441" s="23"/>
      <c r="MZK441" s="23"/>
      <c r="MZL441" s="23"/>
      <c r="MZM441" s="23"/>
      <c r="MZN441" s="23"/>
      <c r="MZO441" s="23"/>
      <c r="MZP441" s="23"/>
      <c r="MZQ441" s="23"/>
      <c r="MZR441" s="23"/>
      <c r="MZS441" s="23"/>
      <c r="MZT441" s="23"/>
      <c r="MZU441" s="23"/>
      <c r="MZV441" s="23"/>
      <c r="MZW441" s="23"/>
      <c r="MZX441" s="23"/>
      <c r="MZY441" s="23"/>
      <c r="MZZ441" s="23"/>
      <c r="NAA441" s="23"/>
      <c r="NAB441" s="23"/>
      <c r="NAC441" s="23"/>
      <c r="NAD441" s="23"/>
      <c r="NAE441" s="23"/>
      <c r="NAF441" s="23"/>
      <c r="NAG441" s="23"/>
      <c r="NAH441" s="23"/>
      <c r="NAI441" s="23"/>
      <c r="NAJ441" s="23"/>
      <c r="NAK441" s="23"/>
      <c r="NAL441" s="23"/>
      <c r="NAM441" s="23"/>
      <c r="NAN441" s="23"/>
      <c r="NAO441" s="23"/>
      <c r="NAP441" s="23"/>
      <c r="NAQ441" s="23"/>
      <c r="NAR441" s="23"/>
      <c r="NAS441" s="23"/>
      <c r="NAT441" s="23"/>
      <c r="NAU441" s="23"/>
      <c r="NAV441" s="23"/>
      <c r="NAW441" s="23"/>
      <c r="NAX441" s="23"/>
      <c r="NAY441" s="23"/>
      <c r="NAZ441" s="23"/>
      <c r="NBA441" s="23"/>
      <c r="NBB441" s="23"/>
      <c r="NBC441" s="23"/>
      <c r="NBD441" s="23"/>
      <c r="NBE441" s="23"/>
      <c r="NBF441" s="23"/>
      <c r="NBG441" s="23"/>
      <c r="NBH441" s="23"/>
      <c r="NBI441" s="23"/>
      <c r="NBJ441" s="23"/>
      <c r="NBK441" s="23"/>
      <c r="NBL441" s="23"/>
      <c r="NBM441" s="23"/>
      <c r="NBN441" s="23"/>
      <c r="NBO441" s="23"/>
      <c r="NBP441" s="23"/>
      <c r="NBQ441" s="23"/>
      <c r="NBR441" s="23"/>
      <c r="NBS441" s="23"/>
      <c r="NBT441" s="23"/>
      <c r="NBU441" s="23"/>
      <c r="NBV441" s="23"/>
      <c r="NBW441" s="23"/>
      <c r="NBX441" s="23"/>
      <c r="NBY441" s="23"/>
      <c r="NBZ441" s="23"/>
      <c r="NCA441" s="23"/>
      <c r="NCB441" s="23"/>
      <c r="NCC441" s="23"/>
      <c r="NCD441" s="23"/>
      <c r="NCE441" s="23"/>
      <c r="NCF441" s="23"/>
      <c r="NCG441" s="23"/>
      <c r="NCH441" s="23"/>
      <c r="NCI441" s="23"/>
      <c r="NCJ441" s="23"/>
      <c r="NCK441" s="23"/>
      <c r="NCL441" s="23"/>
      <c r="NCM441" s="23"/>
      <c r="NCN441" s="23"/>
      <c r="NCO441" s="23"/>
      <c r="NCP441" s="23"/>
      <c r="NCQ441" s="23"/>
      <c r="NCR441" s="23"/>
      <c r="NCS441" s="23"/>
      <c r="NCT441" s="23"/>
      <c r="NCU441" s="23"/>
      <c r="NCV441" s="23"/>
      <c r="NCW441" s="23"/>
      <c r="NCX441" s="23"/>
      <c r="NCY441" s="23"/>
      <c r="NCZ441" s="23"/>
      <c r="NDA441" s="23"/>
      <c r="NDB441" s="23"/>
      <c r="NDC441" s="23"/>
      <c r="NDD441" s="23"/>
      <c r="NDE441" s="23"/>
      <c r="NDF441" s="23"/>
      <c r="NDG441" s="23"/>
      <c r="NDH441" s="23"/>
      <c r="NDI441" s="23"/>
      <c r="NDJ441" s="23"/>
      <c r="NDK441" s="23"/>
      <c r="NDL441" s="23"/>
      <c r="NDM441" s="23"/>
      <c r="NDN441" s="23"/>
      <c r="NDO441" s="23"/>
      <c r="NDP441" s="23"/>
      <c r="NDQ441" s="23"/>
      <c r="NDR441" s="23"/>
      <c r="NDS441" s="23"/>
      <c r="NDT441" s="23"/>
      <c r="NDU441" s="23"/>
      <c r="NDV441" s="23"/>
      <c r="NDW441" s="23"/>
      <c r="NDX441" s="23"/>
      <c r="NDY441" s="23"/>
      <c r="NDZ441" s="23"/>
      <c r="NEA441" s="23"/>
      <c r="NEB441" s="23"/>
      <c r="NEC441" s="23"/>
      <c r="NED441" s="23"/>
      <c r="NEE441" s="23"/>
      <c r="NEF441" s="23"/>
      <c r="NEG441" s="23"/>
      <c r="NEH441" s="23"/>
      <c r="NEI441" s="23"/>
      <c r="NEJ441" s="23"/>
      <c r="NEK441" s="23"/>
      <c r="NEL441" s="23"/>
      <c r="NEM441" s="23"/>
      <c r="NEN441" s="23"/>
      <c r="NEO441" s="23"/>
      <c r="NEP441" s="23"/>
      <c r="NEQ441" s="23"/>
      <c r="NER441" s="23"/>
      <c r="NES441" s="23"/>
      <c r="NET441" s="23"/>
      <c r="NEU441" s="23"/>
      <c r="NEV441" s="23"/>
      <c r="NEW441" s="23"/>
      <c r="NEX441" s="23"/>
      <c r="NEY441" s="23"/>
      <c r="NEZ441" s="23"/>
      <c r="NFA441" s="23"/>
      <c r="NFB441" s="23"/>
      <c r="NFC441" s="23"/>
      <c r="NFD441" s="23"/>
      <c r="NFE441" s="23"/>
      <c r="NFF441" s="23"/>
      <c r="NFG441" s="23"/>
      <c r="NFH441" s="23"/>
      <c r="NFI441" s="23"/>
      <c r="NFJ441" s="23"/>
      <c r="NFK441" s="23"/>
      <c r="NFL441" s="23"/>
      <c r="NFM441" s="23"/>
      <c r="NFN441" s="23"/>
      <c r="NFO441" s="23"/>
      <c r="NFP441" s="23"/>
      <c r="NFQ441" s="23"/>
      <c r="NFR441" s="23"/>
      <c r="NFS441" s="23"/>
      <c r="NFT441" s="23"/>
      <c r="NFU441" s="23"/>
      <c r="NFV441" s="23"/>
      <c r="NFW441" s="23"/>
      <c r="NFX441" s="23"/>
      <c r="NFY441" s="23"/>
      <c r="NFZ441" s="23"/>
      <c r="NGA441" s="23"/>
      <c r="NGB441" s="23"/>
      <c r="NGC441" s="23"/>
      <c r="NGD441" s="23"/>
      <c r="NGE441" s="23"/>
      <c r="NGF441" s="23"/>
      <c r="NGG441" s="23"/>
      <c r="NGH441" s="23"/>
      <c r="NGI441" s="23"/>
      <c r="NGJ441" s="23"/>
      <c r="NGK441" s="23"/>
      <c r="NGL441" s="23"/>
      <c r="NGM441" s="23"/>
      <c r="NGN441" s="23"/>
      <c r="NGO441" s="23"/>
      <c r="NGP441" s="23"/>
      <c r="NGQ441" s="23"/>
      <c r="NGR441" s="23"/>
      <c r="NGS441" s="23"/>
      <c r="NGT441" s="23"/>
      <c r="NGU441" s="23"/>
      <c r="NGV441" s="23"/>
      <c r="NGW441" s="23"/>
      <c r="NGX441" s="23"/>
      <c r="NGY441" s="23"/>
      <c r="NGZ441" s="23"/>
      <c r="NHA441" s="23"/>
      <c r="NHB441" s="23"/>
      <c r="NHC441" s="23"/>
      <c r="NHD441" s="23"/>
      <c r="NHE441" s="23"/>
      <c r="NHF441" s="23"/>
      <c r="NHG441" s="23"/>
      <c r="NHH441" s="23"/>
      <c r="NHI441" s="23"/>
      <c r="NHJ441" s="23"/>
      <c r="NHK441" s="23"/>
      <c r="NHL441" s="23"/>
      <c r="NHM441" s="23"/>
      <c r="NHN441" s="23"/>
      <c r="NHO441" s="23"/>
      <c r="NHP441" s="23"/>
      <c r="NHQ441" s="23"/>
      <c r="NHR441" s="23"/>
      <c r="NHS441" s="23"/>
      <c r="NHT441" s="23"/>
      <c r="NHU441" s="23"/>
      <c r="NHV441" s="23"/>
      <c r="NHW441" s="23"/>
      <c r="NHX441" s="23"/>
      <c r="NHY441" s="23"/>
      <c r="NHZ441" s="23"/>
      <c r="NIA441" s="23"/>
      <c r="NIB441" s="23"/>
      <c r="NIC441" s="23"/>
      <c r="NID441" s="23"/>
      <c r="NIE441" s="23"/>
      <c r="NIF441" s="23"/>
      <c r="NIG441" s="23"/>
      <c r="NIH441" s="23"/>
      <c r="NII441" s="23"/>
      <c r="NIJ441" s="23"/>
      <c r="NIK441" s="23"/>
      <c r="NIL441" s="23"/>
      <c r="NIM441" s="23"/>
      <c r="NIN441" s="23"/>
      <c r="NIO441" s="23"/>
      <c r="NIP441" s="23"/>
      <c r="NIQ441" s="23"/>
      <c r="NIR441" s="23"/>
      <c r="NIS441" s="23"/>
      <c r="NIT441" s="23"/>
      <c r="NIU441" s="23"/>
      <c r="NIV441" s="23"/>
      <c r="NIW441" s="23"/>
      <c r="NIX441" s="23"/>
      <c r="NIY441" s="23"/>
      <c r="NIZ441" s="23"/>
      <c r="NJA441" s="23"/>
      <c r="NJB441" s="23"/>
      <c r="NJC441" s="23"/>
      <c r="NJD441" s="23"/>
      <c r="NJE441" s="23"/>
      <c r="NJF441" s="23"/>
      <c r="NJG441" s="23"/>
      <c r="NJH441" s="23"/>
      <c r="NJI441" s="23"/>
      <c r="NJJ441" s="23"/>
      <c r="NJK441" s="23"/>
      <c r="NJL441" s="23"/>
      <c r="NJM441" s="23"/>
      <c r="NJN441" s="23"/>
      <c r="NJO441" s="23"/>
      <c r="NJP441" s="23"/>
      <c r="NJQ441" s="23"/>
      <c r="NJR441" s="23"/>
      <c r="NJS441" s="23"/>
      <c r="NJT441" s="23"/>
      <c r="NJU441" s="23"/>
      <c r="NJV441" s="23"/>
      <c r="NJW441" s="23"/>
      <c r="NJX441" s="23"/>
      <c r="NJY441" s="23"/>
      <c r="NJZ441" s="23"/>
      <c r="NKA441" s="23"/>
      <c r="NKB441" s="23"/>
      <c r="NKC441" s="23"/>
      <c r="NKD441" s="23"/>
      <c r="NKE441" s="23"/>
      <c r="NKF441" s="23"/>
      <c r="NKG441" s="23"/>
      <c r="NKH441" s="23"/>
      <c r="NKI441" s="23"/>
      <c r="NKJ441" s="23"/>
      <c r="NKK441" s="23"/>
      <c r="NKL441" s="23"/>
      <c r="NKM441" s="23"/>
      <c r="NKN441" s="23"/>
      <c r="NKO441" s="23"/>
      <c r="NKP441" s="23"/>
      <c r="NKQ441" s="23"/>
      <c r="NKR441" s="23"/>
      <c r="NKS441" s="23"/>
      <c r="NKT441" s="23"/>
      <c r="NKU441" s="23"/>
      <c r="NKV441" s="23"/>
      <c r="NKW441" s="23"/>
      <c r="NKX441" s="23"/>
      <c r="NKY441" s="23"/>
      <c r="NKZ441" s="23"/>
      <c r="NLA441" s="23"/>
      <c r="NLB441" s="23"/>
      <c r="NLC441" s="23"/>
      <c r="NLD441" s="23"/>
      <c r="NLE441" s="23"/>
      <c r="NLF441" s="23"/>
      <c r="NLG441" s="23"/>
      <c r="NLH441" s="23"/>
      <c r="NLI441" s="23"/>
      <c r="NLJ441" s="23"/>
      <c r="NLK441" s="23"/>
      <c r="NLL441" s="23"/>
      <c r="NLM441" s="23"/>
      <c r="NLN441" s="23"/>
      <c r="NLO441" s="23"/>
      <c r="NLP441" s="23"/>
      <c r="NLQ441" s="23"/>
      <c r="NLR441" s="23"/>
      <c r="NLS441" s="23"/>
      <c r="NLT441" s="23"/>
      <c r="NLU441" s="23"/>
      <c r="NLV441" s="23"/>
      <c r="NLW441" s="23"/>
      <c r="NLX441" s="23"/>
      <c r="NLY441" s="23"/>
      <c r="NLZ441" s="23"/>
      <c r="NMA441" s="23"/>
      <c r="NMB441" s="23"/>
      <c r="NMC441" s="23"/>
      <c r="NMD441" s="23"/>
      <c r="NME441" s="23"/>
      <c r="NMF441" s="23"/>
      <c r="NMG441" s="23"/>
      <c r="NMH441" s="23"/>
      <c r="NMI441" s="23"/>
      <c r="NMJ441" s="23"/>
      <c r="NMK441" s="23"/>
      <c r="NML441" s="23"/>
      <c r="NMM441" s="23"/>
      <c r="NMN441" s="23"/>
      <c r="NMO441" s="23"/>
      <c r="NMP441" s="23"/>
      <c r="NMQ441" s="23"/>
      <c r="NMR441" s="23"/>
      <c r="NMS441" s="23"/>
      <c r="NMT441" s="23"/>
      <c r="NMU441" s="23"/>
      <c r="NMV441" s="23"/>
      <c r="NMW441" s="23"/>
      <c r="NMX441" s="23"/>
      <c r="NMY441" s="23"/>
      <c r="NMZ441" s="23"/>
      <c r="NNA441" s="23"/>
      <c r="NNB441" s="23"/>
      <c r="NNC441" s="23"/>
      <c r="NND441" s="23"/>
      <c r="NNE441" s="23"/>
      <c r="NNF441" s="23"/>
      <c r="NNG441" s="23"/>
      <c r="NNH441" s="23"/>
      <c r="NNI441" s="23"/>
      <c r="NNJ441" s="23"/>
      <c r="NNK441" s="23"/>
      <c r="NNL441" s="23"/>
      <c r="NNM441" s="23"/>
      <c r="NNN441" s="23"/>
      <c r="NNO441" s="23"/>
      <c r="NNP441" s="23"/>
      <c r="NNQ441" s="23"/>
      <c r="NNR441" s="23"/>
      <c r="NNS441" s="23"/>
      <c r="NNT441" s="23"/>
      <c r="NNU441" s="23"/>
      <c r="NNV441" s="23"/>
      <c r="NNW441" s="23"/>
      <c r="NNX441" s="23"/>
      <c r="NNY441" s="23"/>
      <c r="NNZ441" s="23"/>
      <c r="NOA441" s="23"/>
      <c r="NOB441" s="23"/>
      <c r="NOC441" s="23"/>
      <c r="NOD441" s="23"/>
      <c r="NOE441" s="23"/>
      <c r="NOF441" s="23"/>
      <c r="NOG441" s="23"/>
      <c r="NOH441" s="23"/>
      <c r="NOI441" s="23"/>
      <c r="NOJ441" s="23"/>
      <c r="NOK441" s="23"/>
      <c r="NOL441" s="23"/>
      <c r="NOM441" s="23"/>
      <c r="NON441" s="23"/>
      <c r="NOO441" s="23"/>
      <c r="NOP441" s="23"/>
      <c r="NOQ441" s="23"/>
      <c r="NOR441" s="23"/>
      <c r="NOS441" s="23"/>
      <c r="NOT441" s="23"/>
      <c r="NOU441" s="23"/>
      <c r="NOV441" s="23"/>
      <c r="NOW441" s="23"/>
      <c r="NOX441" s="23"/>
      <c r="NOY441" s="23"/>
      <c r="NOZ441" s="23"/>
      <c r="NPA441" s="23"/>
      <c r="NPB441" s="23"/>
      <c r="NPC441" s="23"/>
      <c r="NPD441" s="23"/>
      <c r="NPE441" s="23"/>
      <c r="NPF441" s="23"/>
      <c r="NPG441" s="23"/>
      <c r="NPH441" s="23"/>
      <c r="NPI441" s="23"/>
      <c r="NPJ441" s="23"/>
      <c r="NPK441" s="23"/>
      <c r="NPL441" s="23"/>
      <c r="NPM441" s="23"/>
      <c r="NPN441" s="23"/>
      <c r="NPO441" s="23"/>
      <c r="NPP441" s="23"/>
      <c r="NPQ441" s="23"/>
      <c r="NPR441" s="23"/>
      <c r="NPS441" s="23"/>
      <c r="NPT441" s="23"/>
      <c r="NPU441" s="23"/>
      <c r="NPV441" s="23"/>
      <c r="NPW441" s="23"/>
      <c r="NPX441" s="23"/>
      <c r="NPY441" s="23"/>
      <c r="NPZ441" s="23"/>
      <c r="NQA441" s="23"/>
      <c r="NQB441" s="23"/>
      <c r="NQC441" s="23"/>
      <c r="NQD441" s="23"/>
      <c r="NQE441" s="23"/>
      <c r="NQF441" s="23"/>
      <c r="NQG441" s="23"/>
      <c r="NQH441" s="23"/>
      <c r="NQI441" s="23"/>
      <c r="NQJ441" s="23"/>
      <c r="NQK441" s="23"/>
      <c r="NQL441" s="23"/>
      <c r="NQM441" s="23"/>
      <c r="NQN441" s="23"/>
      <c r="NQO441" s="23"/>
      <c r="NQP441" s="23"/>
      <c r="NQQ441" s="23"/>
      <c r="NQR441" s="23"/>
      <c r="NQS441" s="23"/>
      <c r="NQT441" s="23"/>
      <c r="NQU441" s="23"/>
      <c r="NQV441" s="23"/>
      <c r="NQW441" s="23"/>
      <c r="NQX441" s="23"/>
      <c r="NQY441" s="23"/>
      <c r="NQZ441" s="23"/>
      <c r="NRA441" s="23"/>
      <c r="NRB441" s="23"/>
      <c r="NRC441" s="23"/>
      <c r="NRD441" s="23"/>
      <c r="NRE441" s="23"/>
      <c r="NRF441" s="23"/>
      <c r="NRG441" s="23"/>
      <c r="NRH441" s="23"/>
      <c r="NRI441" s="23"/>
      <c r="NRJ441" s="23"/>
      <c r="NRK441" s="23"/>
      <c r="NRL441" s="23"/>
      <c r="NRM441" s="23"/>
      <c r="NRN441" s="23"/>
      <c r="NRO441" s="23"/>
      <c r="NRP441" s="23"/>
      <c r="NRQ441" s="23"/>
      <c r="NRR441" s="23"/>
      <c r="NRS441" s="23"/>
      <c r="NRT441" s="23"/>
      <c r="NRU441" s="23"/>
      <c r="NRV441" s="23"/>
      <c r="NRW441" s="23"/>
      <c r="NRX441" s="23"/>
      <c r="NRY441" s="23"/>
      <c r="NRZ441" s="23"/>
      <c r="NSA441" s="23"/>
      <c r="NSB441" s="23"/>
      <c r="NSC441" s="23"/>
      <c r="NSD441" s="23"/>
      <c r="NSE441" s="23"/>
      <c r="NSF441" s="23"/>
      <c r="NSG441" s="23"/>
      <c r="NSH441" s="23"/>
      <c r="NSI441" s="23"/>
      <c r="NSJ441" s="23"/>
      <c r="NSK441" s="23"/>
      <c r="NSL441" s="23"/>
      <c r="NSM441" s="23"/>
      <c r="NSN441" s="23"/>
      <c r="NSO441" s="23"/>
      <c r="NSP441" s="23"/>
      <c r="NSQ441" s="23"/>
      <c r="NSR441" s="23"/>
      <c r="NSS441" s="23"/>
      <c r="NST441" s="23"/>
      <c r="NSU441" s="23"/>
      <c r="NSV441" s="23"/>
      <c r="NSW441" s="23"/>
      <c r="NSX441" s="23"/>
      <c r="NSY441" s="23"/>
      <c r="NSZ441" s="23"/>
      <c r="NTA441" s="23"/>
      <c r="NTB441" s="23"/>
      <c r="NTC441" s="23"/>
      <c r="NTD441" s="23"/>
      <c r="NTE441" s="23"/>
      <c r="NTF441" s="23"/>
      <c r="NTG441" s="23"/>
      <c r="NTH441" s="23"/>
      <c r="NTI441" s="23"/>
      <c r="NTJ441" s="23"/>
      <c r="NTK441" s="23"/>
      <c r="NTL441" s="23"/>
      <c r="NTM441" s="23"/>
      <c r="NTN441" s="23"/>
      <c r="NTO441" s="23"/>
      <c r="NTP441" s="23"/>
      <c r="NTQ441" s="23"/>
      <c r="NTR441" s="23"/>
      <c r="NTS441" s="23"/>
      <c r="NTT441" s="23"/>
      <c r="NTU441" s="23"/>
      <c r="NTV441" s="23"/>
      <c r="NTW441" s="23"/>
      <c r="NTX441" s="23"/>
      <c r="NTY441" s="23"/>
      <c r="NTZ441" s="23"/>
      <c r="NUA441" s="23"/>
      <c r="NUB441" s="23"/>
      <c r="NUC441" s="23"/>
      <c r="NUD441" s="23"/>
      <c r="NUE441" s="23"/>
      <c r="NUF441" s="23"/>
      <c r="NUG441" s="23"/>
      <c r="NUH441" s="23"/>
      <c r="NUI441" s="23"/>
      <c r="NUJ441" s="23"/>
      <c r="NUK441" s="23"/>
      <c r="NUL441" s="23"/>
      <c r="NUM441" s="23"/>
      <c r="NUN441" s="23"/>
      <c r="NUO441" s="23"/>
      <c r="NUP441" s="23"/>
      <c r="NUQ441" s="23"/>
      <c r="NUR441" s="23"/>
      <c r="NUS441" s="23"/>
      <c r="NUT441" s="23"/>
      <c r="NUU441" s="23"/>
      <c r="NUV441" s="23"/>
      <c r="NUW441" s="23"/>
      <c r="NUX441" s="23"/>
      <c r="NUY441" s="23"/>
      <c r="NUZ441" s="23"/>
      <c r="NVA441" s="23"/>
      <c r="NVB441" s="23"/>
      <c r="NVC441" s="23"/>
      <c r="NVD441" s="23"/>
      <c r="NVE441" s="23"/>
      <c r="NVF441" s="23"/>
      <c r="NVG441" s="23"/>
      <c r="NVH441" s="23"/>
      <c r="NVI441" s="23"/>
      <c r="NVJ441" s="23"/>
      <c r="NVK441" s="23"/>
      <c r="NVL441" s="23"/>
      <c r="NVM441" s="23"/>
      <c r="NVN441" s="23"/>
      <c r="NVO441" s="23"/>
      <c r="NVP441" s="23"/>
      <c r="NVQ441" s="23"/>
      <c r="NVR441" s="23"/>
      <c r="NVS441" s="23"/>
      <c r="NVT441" s="23"/>
      <c r="NVU441" s="23"/>
      <c r="NVV441" s="23"/>
      <c r="NVW441" s="23"/>
      <c r="NVX441" s="23"/>
      <c r="NVY441" s="23"/>
      <c r="NVZ441" s="23"/>
      <c r="NWA441" s="23"/>
      <c r="NWB441" s="23"/>
      <c r="NWC441" s="23"/>
      <c r="NWD441" s="23"/>
      <c r="NWE441" s="23"/>
      <c r="NWF441" s="23"/>
      <c r="NWG441" s="23"/>
      <c r="NWH441" s="23"/>
      <c r="NWI441" s="23"/>
      <c r="NWJ441" s="23"/>
      <c r="NWK441" s="23"/>
      <c r="NWL441" s="23"/>
      <c r="NWM441" s="23"/>
      <c r="NWN441" s="23"/>
      <c r="NWO441" s="23"/>
      <c r="NWP441" s="23"/>
      <c r="NWQ441" s="23"/>
      <c r="NWR441" s="23"/>
      <c r="NWS441" s="23"/>
      <c r="NWT441" s="23"/>
      <c r="NWU441" s="23"/>
      <c r="NWV441" s="23"/>
      <c r="NWW441" s="23"/>
      <c r="NWX441" s="23"/>
      <c r="NWY441" s="23"/>
      <c r="NWZ441" s="23"/>
      <c r="NXA441" s="23"/>
      <c r="NXB441" s="23"/>
      <c r="NXC441" s="23"/>
      <c r="NXD441" s="23"/>
      <c r="NXE441" s="23"/>
      <c r="NXF441" s="23"/>
      <c r="NXG441" s="23"/>
      <c r="NXH441" s="23"/>
      <c r="NXI441" s="23"/>
      <c r="NXJ441" s="23"/>
      <c r="NXK441" s="23"/>
      <c r="NXL441" s="23"/>
      <c r="NXM441" s="23"/>
      <c r="NXN441" s="23"/>
      <c r="NXO441" s="23"/>
      <c r="NXP441" s="23"/>
      <c r="NXQ441" s="23"/>
      <c r="NXR441" s="23"/>
      <c r="NXS441" s="23"/>
      <c r="NXT441" s="23"/>
      <c r="NXU441" s="23"/>
      <c r="NXV441" s="23"/>
      <c r="NXW441" s="23"/>
      <c r="NXX441" s="23"/>
      <c r="NXY441" s="23"/>
      <c r="NXZ441" s="23"/>
      <c r="NYA441" s="23"/>
      <c r="NYB441" s="23"/>
      <c r="NYC441" s="23"/>
      <c r="NYD441" s="23"/>
      <c r="NYE441" s="23"/>
      <c r="NYF441" s="23"/>
      <c r="NYG441" s="23"/>
      <c r="NYH441" s="23"/>
      <c r="NYI441" s="23"/>
      <c r="NYJ441" s="23"/>
      <c r="NYK441" s="23"/>
      <c r="NYL441" s="23"/>
      <c r="NYM441" s="23"/>
      <c r="NYN441" s="23"/>
      <c r="NYO441" s="23"/>
      <c r="NYP441" s="23"/>
      <c r="NYQ441" s="23"/>
      <c r="NYR441" s="23"/>
      <c r="NYS441" s="23"/>
      <c r="NYT441" s="23"/>
      <c r="NYU441" s="23"/>
      <c r="NYV441" s="23"/>
      <c r="NYW441" s="23"/>
      <c r="NYX441" s="23"/>
      <c r="NYY441" s="23"/>
      <c r="NYZ441" s="23"/>
      <c r="NZA441" s="23"/>
      <c r="NZB441" s="23"/>
      <c r="NZC441" s="23"/>
      <c r="NZD441" s="23"/>
      <c r="NZE441" s="23"/>
      <c r="NZF441" s="23"/>
      <c r="NZG441" s="23"/>
      <c r="NZH441" s="23"/>
      <c r="NZI441" s="23"/>
      <c r="NZJ441" s="23"/>
      <c r="NZK441" s="23"/>
      <c r="NZL441" s="23"/>
      <c r="NZM441" s="23"/>
      <c r="NZN441" s="23"/>
      <c r="NZO441" s="23"/>
      <c r="NZP441" s="23"/>
      <c r="NZQ441" s="23"/>
      <c r="NZR441" s="23"/>
      <c r="NZS441" s="23"/>
      <c r="NZT441" s="23"/>
      <c r="NZU441" s="23"/>
      <c r="NZV441" s="23"/>
      <c r="NZW441" s="23"/>
      <c r="NZX441" s="23"/>
      <c r="NZY441" s="23"/>
      <c r="NZZ441" s="23"/>
      <c r="OAA441" s="23"/>
      <c r="OAB441" s="23"/>
      <c r="OAC441" s="23"/>
      <c r="OAD441" s="23"/>
      <c r="OAE441" s="23"/>
      <c r="OAF441" s="23"/>
      <c r="OAG441" s="23"/>
      <c r="OAH441" s="23"/>
      <c r="OAI441" s="23"/>
      <c r="OAJ441" s="23"/>
      <c r="OAK441" s="23"/>
      <c r="OAL441" s="23"/>
      <c r="OAM441" s="23"/>
      <c r="OAN441" s="23"/>
      <c r="OAO441" s="23"/>
      <c r="OAP441" s="23"/>
      <c r="OAQ441" s="23"/>
      <c r="OAR441" s="23"/>
      <c r="OAS441" s="23"/>
      <c r="OAT441" s="23"/>
      <c r="OAU441" s="23"/>
      <c r="OAV441" s="23"/>
      <c r="OAW441" s="23"/>
      <c r="OAX441" s="23"/>
      <c r="OAY441" s="23"/>
      <c r="OAZ441" s="23"/>
      <c r="OBA441" s="23"/>
      <c r="OBB441" s="23"/>
      <c r="OBC441" s="23"/>
      <c r="OBD441" s="23"/>
      <c r="OBE441" s="23"/>
      <c r="OBF441" s="23"/>
      <c r="OBG441" s="23"/>
      <c r="OBH441" s="23"/>
      <c r="OBI441" s="23"/>
      <c r="OBJ441" s="23"/>
      <c r="OBK441" s="23"/>
      <c r="OBL441" s="23"/>
      <c r="OBM441" s="23"/>
      <c r="OBN441" s="23"/>
      <c r="OBO441" s="23"/>
      <c r="OBP441" s="23"/>
      <c r="OBQ441" s="23"/>
      <c r="OBR441" s="23"/>
      <c r="OBS441" s="23"/>
      <c r="OBT441" s="23"/>
      <c r="OBU441" s="23"/>
      <c r="OBV441" s="23"/>
      <c r="OBW441" s="23"/>
      <c r="OBX441" s="23"/>
      <c r="OBY441" s="23"/>
      <c r="OBZ441" s="23"/>
      <c r="OCA441" s="23"/>
      <c r="OCB441" s="23"/>
      <c r="OCC441" s="23"/>
      <c r="OCD441" s="23"/>
      <c r="OCE441" s="23"/>
      <c r="OCF441" s="23"/>
      <c r="OCG441" s="23"/>
      <c r="OCH441" s="23"/>
      <c r="OCI441" s="23"/>
      <c r="OCJ441" s="23"/>
      <c r="OCK441" s="23"/>
      <c r="OCL441" s="23"/>
      <c r="OCM441" s="23"/>
      <c r="OCN441" s="23"/>
      <c r="OCO441" s="23"/>
      <c r="OCP441" s="23"/>
      <c r="OCQ441" s="23"/>
      <c r="OCR441" s="23"/>
      <c r="OCS441" s="23"/>
      <c r="OCT441" s="23"/>
      <c r="OCU441" s="23"/>
      <c r="OCV441" s="23"/>
      <c r="OCW441" s="23"/>
      <c r="OCX441" s="23"/>
      <c r="OCY441" s="23"/>
      <c r="OCZ441" s="23"/>
      <c r="ODA441" s="23"/>
      <c r="ODB441" s="23"/>
      <c r="ODC441" s="23"/>
      <c r="ODD441" s="23"/>
      <c r="ODE441" s="23"/>
      <c r="ODF441" s="23"/>
      <c r="ODG441" s="23"/>
      <c r="ODH441" s="23"/>
      <c r="ODI441" s="23"/>
      <c r="ODJ441" s="23"/>
      <c r="ODK441" s="23"/>
      <c r="ODL441" s="23"/>
      <c r="ODM441" s="23"/>
      <c r="ODN441" s="23"/>
      <c r="ODO441" s="23"/>
      <c r="ODP441" s="23"/>
      <c r="ODQ441" s="23"/>
      <c r="ODR441" s="23"/>
      <c r="ODS441" s="23"/>
      <c r="ODT441" s="23"/>
      <c r="ODU441" s="23"/>
      <c r="ODV441" s="23"/>
      <c r="ODW441" s="23"/>
      <c r="ODX441" s="23"/>
      <c r="ODY441" s="23"/>
      <c r="ODZ441" s="23"/>
      <c r="OEA441" s="23"/>
      <c r="OEB441" s="23"/>
      <c r="OEC441" s="23"/>
      <c r="OED441" s="23"/>
      <c r="OEE441" s="23"/>
      <c r="OEF441" s="23"/>
      <c r="OEG441" s="23"/>
      <c r="OEH441" s="23"/>
      <c r="OEI441" s="23"/>
      <c r="OEJ441" s="23"/>
      <c r="OEK441" s="23"/>
      <c r="OEL441" s="23"/>
      <c r="OEM441" s="23"/>
      <c r="OEN441" s="23"/>
      <c r="OEO441" s="23"/>
      <c r="OEP441" s="23"/>
      <c r="OEQ441" s="23"/>
      <c r="OER441" s="23"/>
      <c r="OES441" s="23"/>
      <c r="OET441" s="23"/>
      <c r="OEU441" s="23"/>
      <c r="OEV441" s="23"/>
      <c r="OEW441" s="23"/>
      <c r="OEX441" s="23"/>
      <c r="OEY441" s="23"/>
      <c r="OEZ441" s="23"/>
      <c r="OFA441" s="23"/>
      <c r="OFB441" s="23"/>
      <c r="OFC441" s="23"/>
      <c r="OFD441" s="23"/>
      <c r="OFE441" s="23"/>
      <c r="OFF441" s="23"/>
      <c r="OFG441" s="23"/>
      <c r="OFH441" s="23"/>
      <c r="OFI441" s="23"/>
      <c r="OFJ441" s="23"/>
      <c r="OFK441" s="23"/>
      <c r="OFL441" s="23"/>
      <c r="OFM441" s="23"/>
      <c r="OFN441" s="23"/>
      <c r="OFO441" s="23"/>
      <c r="OFP441" s="23"/>
      <c r="OFQ441" s="23"/>
      <c r="OFR441" s="23"/>
      <c r="OFS441" s="23"/>
      <c r="OFT441" s="23"/>
      <c r="OFU441" s="23"/>
      <c r="OFV441" s="23"/>
      <c r="OFW441" s="23"/>
      <c r="OFX441" s="23"/>
      <c r="OFY441" s="23"/>
      <c r="OFZ441" s="23"/>
      <c r="OGA441" s="23"/>
      <c r="OGB441" s="23"/>
      <c r="OGC441" s="23"/>
      <c r="OGD441" s="23"/>
      <c r="OGE441" s="23"/>
      <c r="OGF441" s="23"/>
      <c r="OGG441" s="23"/>
      <c r="OGH441" s="23"/>
      <c r="OGI441" s="23"/>
      <c r="OGJ441" s="23"/>
      <c r="OGK441" s="23"/>
      <c r="OGL441" s="23"/>
      <c r="OGM441" s="23"/>
      <c r="OGN441" s="23"/>
      <c r="OGO441" s="23"/>
      <c r="OGP441" s="23"/>
      <c r="OGQ441" s="23"/>
      <c r="OGR441" s="23"/>
      <c r="OGS441" s="23"/>
      <c r="OGT441" s="23"/>
      <c r="OGU441" s="23"/>
      <c r="OGV441" s="23"/>
      <c r="OGW441" s="23"/>
      <c r="OGX441" s="23"/>
      <c r="OGY441" s="23"/>
      <c r="OGZ441" s="23"/>
      <c r="OHA441" s="23"/>
      <c r="OHB441" s="23"/>
      <c r="OHC441" s="23"/>
      <c r="OHD441" s="23"/>
      <c r="OHE441" s="23"/>
      <c r="OHF441" s="23"/>
      <c r="OHG441" s="23"/>
      <c r="OHH441" s="23"/>
      <c r="OHI441" s="23"/>
      <c r="OHJ441" s="23"/>
      <c r="OHK441" s="23"/>
      <c r="OHL441" s="23"/>
      <c r="OHM441" s="23"/>
      <c r="OHN441" s="23"/>
      <c r="OHO441" s="23"/>
      <c r="OHP441" s="23"/>
      <c r="OHQ441" s="23"/>
      <c r="OHR441" s="23"/>
      <c r="OHS441" s="23"/>
      <c r="OHT441" s="23"/>
      <c r="OHU441" s="23"/>
      <c r="OHV441" s="23"/>
      <c r="OHW441" s="23"/>
      <c r="OHX441" s="23"/>
      <c r="OHY441" s="23"/>
      <c r="OHZ441" s="23"/>
      <c r="OIA441" s="23"/>
      <c r="OIB441" s="23"/>
      <c r="OIC441" s="23"/>
      <c r="OID441" s="23"/>
      <c r="OIE441" s="23"/>
      <c r="OIF441" s="23"/>
      <c r="OIG441" s="23"/>
      <c r="OIH441" s="23"/>
      <c r="OII441" s="23"/>
      <c r="OIJ441" s="23"/>
      <c r="OIK441" s="23"/>
      <c r="OIL441" s="23"/>
      <c r="OIM441" s="23"/>
      <c r="OIN441" s="23"/>
      <c r="OIO441" s="23"/>
      <c r="OIP441" s="23"/>
      <c r="OIQ441" s="23"/>
      <c r="OIR441" s="23"/>
      <c r="OIS441" s="23"/>
      <c r="OIT441" s="23"/>
      <c r="OIU441" s="23"/>
      <c r="OIV441" s="23"/>
      <c r="OIW441" s="23"/>
      <c r="OIX441" s="23"/>
      <c r="OIY441" s="23"/>
      <c r="OIZ441" s="23"/>
      <c r="OJA441" s="23"/>
      <c r="OJB441" s="23"/>
      <c r="OJC441" s="23"/>
      <c r="OJD441" s="23"/>
      <c r="OJE441" s="23"/>
      <c r="OJF441" s="23"/>
      <c r="OJG441" s="23"/>
      <c r="OJH441" s="23"/>
      <c r="OJI441" s="23"/>
      <c r="OJJ441" s="23"/>
      <c r="OJK441" s="23"/>
      <c r="OJL441" s="23"/>
      <c r="OJM441" s="23"/>
      <c r="OJN441" s="23"/>
      <c r="OJO441" s="23"/>
      <c r="OJP441" s="23"/>
      <c r="OJQ441" s="23"/>
      <c r="OJR441" s="23"/>
      <c r="OJS441" s="23"/>
      <c r="OJT441" s="23"/>
      <c r="OJU441" s="23"/>
      <c r="OJV441" s="23"/>
      <c r="OJW441" s="23"/>
      <c r="OJX441" s="23"/>
      <c r="OJY441" s="23"/>
      <c r="OJZ441" s="23"/>
      <c r="OKA441" s="23"/>
      <c r="OKB441" s="23"/>
      <c r="OKC441" s="23"/>
      <c r="OKD441" s="23"/>
      <c r="OKE441" s="23"/>
      <c r="OKF441" s="23"/>
      <c r="OKG441" s="23"/>
      <c r="OKH441" s="23"/>
      <c r="OKI441" s="23"/>
      <c r="OKJ441" s="23"/>
      <c r="OKK441" s="23"/>
      <c r="OKL441" s="23"/>
      <c r="OKM441" s="23"/>
      <c r="OKN441" s="23"/>
      <c r="OKO441" s="23"/>
      <c r="OKP441" s="23"/>
      <c r="OKQ441" s="23"/>
      <c r="OKR441" s="23"/>
      <c r="OKS441" s="23"/>
      <c r="OKT441" s="23"/>
      <c r="OKU441" s="23"/>
      <c r="OKV441" s="23"/>
      <c r="OKW441" s="23"/>
      <c r="OKX441" s="23"/>
      <c r="OKY441" s="23"/>
      <c r="OKZ441" s="23"/>
      <c r="OLA441" s="23"/>
      <c r="OLB441" s="23"/>
      <c r="OLC441" s="23"/>
      <c r="OLD441" s="23"/>
      <c r="OLE441" s="23"/>
      <c r="OLF441" s="23"/>
      <c r="OLG441" s="23"/>
      <c r="OLH441" s="23"/>
      <c r="OLI441" s="23"/>
      <c r="OLJ441" s="23"/>
      <c r="OLK441" s="23"/>
      <c r="OLL441" s="23"/>
      <c r="OLM441" s="23"/>
      <c r="OLN441" s="23"/>
      <c r="OLO441" s="23"/>
      <c r="OLP441" s="23"/>
      <c r="OLQ441" s="23"/>
      <c r="OLR441" s="23"/>
      <c r="OLS441" s="23"/>
      <c r="OLT441" s="23"/>
      <c r="OLU441" s="23"/>
      <c r="OLV441" s="23"/>
      <c r="OLW441" s="23"/>
      <c r="OLX441" s="23"/>
      <c r="OLY441" s="23"/>
      <c r="OLZ441" s="23"/>
      <c r="OMA441" s="23"/>
      <c r="OMB441" s="23"/>
      <c r="OMC441" s="23"/>
      <c r="OMD441" s="23"/>
      <c r="OME441" s="23"/>
      <c r="OMF441" s="23"/>
      <c r="OMG441" s="23"/>
      <c r="OMH441" s="23"/>
      <c r="OMI441" s="23"/>
      <c r="OMJ441" s="23"/>
      <c r="OMK441" s="23"/>
      <c r="OML441" s="23"/>
      <c r="OMM441" s="23"/>
      <c r="OMN441" s="23"/>
      <c r="OMO441" s="23"/>
      <c r="OMP441" s="23"/>
      <c r="OMQ441" s="23"/>
      <c r="OMR441" s="23"/>
      <c r="OMS441" s="23"/>
      <c r="OMT441" s="23"/>
      <c r="OMU441" s="23"/>
      <c r="OMV441" s="23"/>
      <c r="OMW441" s="23"/>
      <c r="OMX441" s="23"/>
      <c r="OMY441" s="23"/>
      <c r="OMZ441" s="23"/>
      <c r="ONA441" s="23"/>
      <c r="ONB441" s="23"/>
      <c r="ONC441" s="23"/>
      <c r="OND441" s="23"/>
      <c r="ONE441" s="23"/>
      <c r="ONF441" s="23"/>
      <c r="ONG441" s="23"/>
      <c r="ONH441" s="23"/>
      <c r="ONI441" s="23"/>
      <c r="ONJ441" s="23"/>
      <c r="ONK441" s="23"/>
      <c r="ONL441" s="23"/>
      <c r="ONM441" s="23"/>
      <c r="ONN441" s="23"/>
      <c r="ONO441" s="23"/>
      <c r="ONP441" s="23"/>
      <c r="ONQ441" s="23"/>
      <c r="ONR441" s="23"/>
      <c r="ONS441" s="23"/>
      <c r="ONT441" s="23"/>
      <c r="ONU441" s="23"/>
      <c r="ONV441" s="23"/>
      <c r="ONW441" s="23"/>
      <c r="ONX441" s="23"/>
      <c r="ONY441" s="23"/>
      <c r="ONZ441" s="23"/>
      <c r="OOA441" s="23"/>
      <c r="OOB441" s="23"/>
      <c r="OOC441" s="23"/>
      <c r="OOD441" s="23"/>
      <c r="OOE441" s="23"/>
      <c r="OOF441" s="23"/>
      <c r="OOG441" s="23"/>
      <c r="OOH441" s="23"/>
      <c r="OOI441" s="23"/>
      <c r="OOJ441" s="23"/>
      <c r="OOK441" s="23"/>
      <c r="OOL441" s="23"/>
      <c r="OOM441" s="23"/>
      <c r="OON441" s="23"/>
      <c r="OOO441" s="23"/>
      <c r="OOP441" s="23"/>
      <c r="OOQ441" s="23"/>
      <c r="OOR441" s="23"/>
      <c r="OOS441" s="23"/>
      <c r="OOT441" s="23"/>
      <c r="OOU441" s="23"/>
      <c r="OOV441" s="23"/>
      <c r="OOW441" s="23"/>
      <c r="OOX441" s="23"/>
      <c r="OOY441" s="23"/>
      <c r="OOZ441" s="23"/>
      <c r="OPA441" s="23"/>
      <c r="OPB441" s="23"/>
      <c r="OPC441" s="23"/>
      <c r="OPD441" s="23"/>
      <c r="OPE441" s="23"/>
      <c r="OPF441" s="23"/>
      <c r="OPG441" s="23"/>
      <c r="OPH441" s="23"/>
      <c r="OPI441" s="23"/>
      <c r="OPJ441" s="23"/>
      <c r="OPK441" s="23"/>
      <c r="OPL441" s="23"/>
      <c r="OPM441" s="23"/>
      <c r="OPN441" s="23"/>
      <c r="OPO441" s="23"/>
      <c r="OPP441" s="23"/>
      <c r="OPQ441" s="23"/>
      <c r="OPR441" s="23"/>
      <c r="OPS441" s="23"/>
      <c r="OPT441" s="23"/>
      <c r="OPU441" s="23"/>
      <c r="OPV441" s="23"/>
      <c r="OPW441" s="23"/>
      <c r="OPX441" s="23"/>
      <c r="OPY441" s="23"/>
      <c r="OPZ441" s="23"/>
      <c r="OQA441" s="23"/>
      <c r="OQB441" s="23"/>
      <c r="OQC441" s="23"/>
      <c r="OQD441" s="23"/>
      <c r="OQE441" s="23"/>
      <c r="OQF441" s="23"/>
      <c r="OQG441" s="23"/>
      <c r="OQH441" s="23"/>
      <c r="OQI441" s="23"/>
      <c r="OQJ441" s="23"/>
      <c r="OQK441" s="23"/>
      <c r="OQL441" s="23"/>
      <c r="OQM441" s="23"/>
      <c r="OQN441" s="23"/>
      <c r="OQO441" s="23"/>
      <c r="OQP441" s="23"/>
      <c r="OQQ441" s="23"/>
      <c r="OQR441" s="23"/>
      <c r="OQS441" s="23"/>
      <c r="OQT441" s="23"/>
      <c r="OQU441" s="23"/>
      <c r="OQV441" s="23"/>
      <c r="OQW441" s="23"/>
      <c r="OQX441" s="23"/>
      <c r="OQY441" s="23"/>
      <c r="OQZ441" s="23"/>
      <c r="ORA441" s="23"/>
      <c r="ORB441" s="23"/>
      <c r="ORC441" s="23"/>
      <c r="ORD441" s="23"/>
      <c r="ORE441" s="23"/>
      <c r="ORF441" s="23"/>
      <c r="ORG441" s="23"/>
      <c r="ORH441" s="23"/>
      <c r="ORI441" s="23"/>
      <c r="ORJ441" s="23"/>
      <c r="ORK441" s="23"/>
      <c r="ORL441" s="23"/>
      <c r="ORM441" s="23"/>
      <c r="ORN441" s="23"/>
      <c r="ORO441" s="23"/>
      <c r="ORP441" s="23"/>
      <c r="ORQ441" s="23"/>
      <c r="ORR441" s="23"/>
      <c r="ORS441" s="23"/>
      <c r="ORT441" s="23"/>
      <c r="ORU441" s="23"/>
      <c r="ORV441" s="23"/>
      <c r="ORW441" s="23"/>
      <c r="ORX441" s="23"/>
      <c r="ORY441" s="23"/>
      <c r="ORZ441" s="23"/>
      <c r="OSA441" s="23"/>
      <c r="OSB441" s="23"/>
      <c r="OSC441" s="23"/>
      <c r="OSD441" s="23"/>
      <c r="OSE441" s="23"/>
      <c r="OSF441" s="23"/>
      <c r="OSG441" s="23"/>
      <c r="OSH441" s="23"/>
      <c r="OSI441" s="23"/>
      <c r="OSJ441" s="23"/>
      <c r="OSK441" s="23"/>
      <c r="OSL441" s="23"/>
      <c r="OSM441" s="23"/>
      <c r="OSN441" s="23"/>
      <c r="OSO441" s="23"/>
      <c r="OSP441" s="23"/>
      <c r="OSQ441" s="23"/>
      <c r="OSR441" s="23"/>
      <c r="OSS441" s="23"/>
      <c r="OST441" s="23"/>
      <c r="OSU441" s="23"/>
      <c r="OSV441" s="23"/>
      <c r="OSW441" s="23"/>
      <c r="OSX441" s="23"/>
      <c r="OSY441" s="23"/>
      <c r="OSZ441" s="23"/>
      <c r="OTA441" s="23"/>
      <c r="OTB441" s="23"/>
      <c r="OTC441" s="23"/>
      <c r="OTD441" s="23"/>
      <c r="OTE441" s="23"/>
      <c r="OTF441" s="23"/>
      <c r="OTG441" s="23"/>
      <c r="OTH441" s="23"/>
      <c r="OTI441" s="23"/>
      <c r="OTJ441" s="23"/>
      <c r="OTK441" s="23"/>
      <c r="OTL441" s="23"/>
      <c r="OTM441" s="23"/>
      <c r="OTN441" s="23"/>
      <c r="OTO441" s="23"/>
      <c r="OTP441" s="23"/>
      <c r="OTQ441" s="23"/>
      <c r="OTR441" s="23"/>
      <c r="OTS441" s="23"/>
      <c r="OTT441" s="23"/>
      <c r="OTU441" s="23"/>
      <c r="OTV441" s="23"/>
      <c r="OTW441" s="23"/>
      <c r="OTX441" s="23"/>
      <c r="OTY441" s="23"/>
      <c r="OTZ441" s="23"/>
      <c r="OUA441" s="23"/>
      <c r="OUB441" s="23"/>
      <c r="OUC441" s="23"/>
      <c r="OUD441" s="23"/>
      <c r="OUE441" s="23"/>
      <c r="OUF441" s="23"/>
      <c r="OUG441" s="23"/>
      <c r="OUH441" s="23"/>
      <c r="OUI441" s="23"/>
      <c r="OUJ441" s="23"/>
      <c r="OUK441" s="23"/>
      <c r="OUL441" s="23"/>
      <c r="OUM441" s="23"/>
      <c r="OUN441" s="23"/>
      <c r="OUO441" s="23"/>
      <c r="OUP441" s="23"/>
      <c r="OUQ441" s="23"/>
      <c r="OUR441" s="23"/>
      <c r="OUS441" s="23"/>
      <c r="OUT441" s="23"/>
      <c r="OUU441" s="23"/>
      <c r="OUV441" s="23"/>
      <c r="OUW441" s="23"/>
      <c r="OUX441" s="23"/>
      <c r="OUY441" s="23"/>
      <c r="OUZ441" s="23"/>
      <c r="OVA441" s="23"/>
      <c r="OVB441" s="23"/>
      <c r="OVC441" s="23"/>
      <c r="OVD441" s="23"/>
      <c r="OVE441" s="23"/>
      <c r="OVF441" s="23"/>
      <c r="OVG441" s="23"/>
      <c r="OVH441" s="23"/>
      <c r="OVI441" s="23"/>
      <c r="OVJ441" s="23"/>
      <c r="OVK441" s="23"/>
      <c r="OVL441" s="23"/>
      <c r="OVM441" s="23"/>
      <c r="OVN441" s="23"/>
      <c r="OVO441" s="23"/>
      <c r="OVP441" s="23"/>
      <c r="OVQ441" s="23"/>
      <c r="OVR441" s="23"/>
      <c r="OVS441" s="23"/>
      <c r="OVT441" s="23"/>
      <c r="OVU441" s="23"/>
      <c r="OVV441" s="23"/>
      <c r="OVW441" s="23"/>
      <c r="OVX441" s="23"/>
      <c r="OVY441" s="23"/>
      <c r="OVZ441" s="23"/>
      <c r="OWA441" s="23"/>
      <c r="OWB441" s="23"/>
      <c r="OWC441" s="23"/>
      <c r="OWD441" s="23"/>
      <c r="OWE441" s="23"/>
      <c r="OWF441" s="23"/>
      <c r="OWG441" s="23"/>
      <c r="OWH441" s="23"/>
      <c r="OWI441" s="23"/>
      <c r="OWJ441" s="23"/>
      <c r="OWK441" s="23"/>
      <c r="OWL441" s="23"/>
      <c r="OWM441" s="23"/>
      <c r="OWN441" s="23"/>
      <c r="OWO441" s="23"/>
      <c r="OWP441" s="23"/>
      <c r="OWQ441" s="23"/>
      <c r="OWR441" s="23"/>
      <c r="OWS441" s="23"/>
      <c r="OWT441" s="23"/>
      <c r="OWU441" s="23"/>
      <c r="OWV441" s="23"/>
      <c r="OWW441" s="23"/>
      <c r="OWX441" s="23"/>
      <c r="OWY441" s="23"/>
      <c r="OWZ441" s="23"/>
      <c r="OXA441" s="23"/>
      <c r="OXB441" s="23"/>
      <c r="OXC441" s="23"/>
      <c r="OXD441" s="23"/>
      <c r="OXE441" s="23"/>
      <c r="OXF441" s="23"/>
      <c r="OXG441" s="23"/>
      <c r="OXH441" s="23"/>
      <c r="OXI441" s="23"/>
      <c r="OXJ441" s="23"/>
      <c r="OXK441" s="23"/>
      <c r="OXL441" s="23"/>
      <c r="OXM441" s="23"/>
      <c r="OXN441" s="23"/>
      <c r="OXO441" s="23"/>
      <c r="OXP441" s="23"/>
      <c r="OXQ441" s="23"/>
      <c r="OXR441" s="23"/>
      <c r="OXS441" s="23"/>
      <c r="OXT441" s="23"/>
      <c r="OXU441" s="23"/>
      <c r="OXV441" s="23"/>
      <c r="OXW441" s="23"/>
      <c r="OXX441" s="23"/>
      <c r="OXY441" s="23"/>
      <c r="OXZ441" s="23"/>
      <c r="OYA441" s="23"/>
      <c r="OYB441" s="23"/>
      <c r="OYC441" s="23"/>
      <c r="OYD441" s="23"/>
      <c r="OYE441" s="23"/>
      <c r="OYF441" s="23"/>
      <c r="OYG441" s="23"/>
      <c r="OYH441" s="23"/>
      <c r="OYI441" s="23"/>
      <c r="OYJ441" s="23"/>
      <c r="OYK441" s="23"/>
      <c r="OYL441" s="23"/>
      <c r="OYM441" s="23"/>
      <c r="OYN441" s="23"/>
      <c r="OYO441" s="23"/>
      <c r="OYP441" s="23"/>
      <c r="OYQ441" s="23"/>
      <c r="OYR441" s="23"/>
      <c r="OYS441" s="23"/>
      <c r="OYT441" s="23"/>
      <c r="OYU441" s="23"/>
      <c r="OYV441" s="23"/>
      <c r="OYW441" s="23"/>
      <c r="OYX441" s="23"/>
      <c r="OYY441" s="23"/>
      <c r="OYZ441" s="23"/>
      <c r="OZA441" s="23"/>
      <c r="OZB441" s="23"/>
      <c r="OZC441" s="23"/>
      <c r="OZD441" s="23"/>
      <c r="OZE441" s="23"/>
      <c r="OZF441" s="23"/>
      <c r="OZG441" s="23"/>
      <c r="OZH441" s="23"/>
      <c r="OZI441" s="23"/>
      <c r="OZJ441" s="23"/>
      <c r="OZK441" s="23"/>
      <c r="OZL441" s="23"/>
      <c r="OZM441" s="23"/>
      <c r="OZN441" s="23"/>
      <c r="OZO441" s="23"/>
      <c r="OZP441" s="23"/>
      <c r="OZQ441" s="23"/>
      <c r="OZR441" s="23"/>
      <c r="OZS441" s="23"/>
      <c r="OZT441" s="23"/>
      <c r="OZU441" s="23"/>
      <c r="OZV441" s="23"/>
      <c r="OZW441" s="23"/>
      <c r="OZX441" s="23"/>
      <c r="OZY441" s="23"/>
      <c r="OZZ441" s="23"/>
      <c r="PAA441" s="23"/>
      <c r="PAB441" s="23"/>
      <c r="PAC441" s="23"/>
      <c r="PAD441" s="23"/>
      <c r="PAE441" s="23"/>
      <c r="PAF441" s="23"/>
      <c r="PAG441" s="23"/>
      <c r="PAH441" s="23"/>
      <c r="PAI441" s="23"/>
      <c r="PAJ441" s="23"/>
      <c r="PAK441" s="23"/>
      <c r="PAL441" s="23"/>
      <c r="PAM441" s="23"/>
      <c r="PAN441" s="23"/>
      <c r="PAO441" s="23"/>
      <c r="PAP441" s="23"/>
      <c r="PAQ441" s="23"/>
      <c r="PAR441" s="23"/>
      <c r="PAS441" s="23"/>
      <c r="PAT441" s="23"/>
      <c r="PAU441" s="23"/>
      <c r="PAV441" s="23"/>
      <c r="PAW441" s="23"/>
      <c r="PAX441" s="23"/>
      <c r="PAY441" s="23"/>
      <c r="PAZ441" s="23"/>
      <c r="PBA441" s="23"/>
      <c r="PBB441" s="23"/>
      <c r="PBC441" s="23"/>
      <c r="PBD441" s="23"/>
      <c r="PBE441" s="23"/>
      <c r="PBF441" s="23"/>
      <c r="PBG441" s="23"/>
      <c r="PBH441" s="23"/>
      <c r="PBI441" s="23"/>
      <c r="PBJ441" s="23"/>
      <c r="PBK441" s="23"/>
      <c r="PBL441" s="23"/>
      <c r="PBM441" s="23"/>
      <c r="PBN441" s="23"/>
      <c r="PBO441" s="23"/>
      <c r="PBP441" s="23"/>
      <c r="PBQ441" s="23"/>
      <c r="PBR441" s="23"/>
      <c r="PBS441" s="23"/>
      <c r="PBT441" s="23"/>
      <c r="PBU441" s="23"/>
      <c r="PBV441" s="23"/>
      <c r="PBW441" s="23"/>
      <c r="PBX441" s="23"/>
      <c r="PBY441" s="23"/>
      <c r="PBZ441" s="23"/>
      <c r="PCA441" s="23"/>
      <c r="PCB441" s="23"/>
      <c r="PCC441" s="23"/>
      <c r="PCD441" s="23"/>
      <c r="PCE441" s="23"/>
      <c r="PCF441" s="23"/>
      <c r="PCG441" s="23"/>
      <c r="PCH441" s="23"/>
      <c r="PCI441" s="23"/>
      <c r="PCJ441" s="23"/>
      <c r="PCK441" s="23"/>
      <c r="PCL441" s="23"/>
      <c r="PCM441" s="23"/>
      <c r="PCN441" s="23"/>
      <c r="PCO441" s="23"/>
      <c r="PCP441" s="23"/>
      <c r="PCQ441" s="23"/>
      <c r="PCR441" s="23"/>
      <c r="PCS441" s="23"/>
      <c r="PCT441" s="23"/>
      <c r="PCU441" s="23"/>
      <c r="PCV441" s="23"/>
      <c r="PCW441" s="23"/>
      <c r="PCX441" s="23"/>
      <c r="PCY441" s="23"/>
      <c r="PCZ441" s="23"/>
      <c r="PDA441" s="23"/>
      <c r="PDB441" s="23"/>
      <c r="PDC441" s="23"/>
      <c r="PDD441" s="23"/>
      <c r="PDE441" s="23"/>
      <c r="PDF441" s="23"/>
      <c r="PDG441" s="23"/>
      <c r="PDH441" s="23"/>
      <c r="PDI441" s="23"/>
      <c r="PDJ441" s="23"/>
      <c r="PDK441" s="23"/>
      <c r="PDL441" s="23"/>
      <c r="PDM441" s="23"/>
      <c r="PDN441" s="23"/>
      <c r="PDO441" s="23"/>
      <c r="PDP441" s="23"/>
      <c r="PDQ441" s="23"/>
      <c r="PDR441" s="23"/>
      <c r="PDS441" s="23"/>
      <c r="PDT441" s="23"/>
      <c r="PDU441" s="23"/>
      <c r="PDV441" s="23"/>
      <c r="PDW441" s="23"/>
      <c r="PDX441" s="23"/>
      <c r="PDY441" s="23"/>
      <c r="PDZ441" s="23"/>
      <c r="PEA441" s="23"/>
      <c r="PEB441" s="23"/>
      <c r="PEC441" s="23"/>
      <c r="PED441" s="23"/>
      <c r="PEE441" s="23"/>
      <c r="PEF441" s="23"/>
      <c r="PEG441" s="23"/>
      <c r="PEH441" s="23"/>
      <c r="PEI441" s="23"/>
      <c r="PEJ441" s="23"/>
      <c r="PEK441" s="23"/>
      <c r="PEL441" s="23"/>
      <c r="PEM441" s="23"/>
      <c r="PEN441" s="23"/>
      <c r="PEO441" s="23"/>
      <c r="PEP441" s="23"/>
      <c r="PEQ441" s="23"/>
      <c r="PER441" s="23"/>
      <c r="PES441" s="23"/>
      <c r="PET441" s="23"/>
      <c r="PEU441" s="23"/>
      <c r="PEV441" s="23"/>
      <c r="PEW441" s="23"/>
      <c r="PEX441" s="23"/>
      <c r="PEY441" s="23"/>
      <c r="PEZ441" s="23"/>
      <c r="PFA441" s="23"/>
      <c r="PFB441" s="23"/>
      <c r="PFC441" s="23"/>
      <c r="PFD441" s="23"/>
      <c r="PFE441" s="23"/>
      <c r="PFF441" s="23"/>
      <c r="PFG441" s="23"/>
      <c r="PFH441" s="23"/>
      <c r="PFI441" s="23"/>
      <c r="PFJ441" s="23"/>
      <c r="PFK441" s="23"/>
      <c r="PFL441" s="23"/>
      <c r="PFM441" s="23"/>
      <c r="PFN441" s="23"/>
      <c r="PFO441" s="23"/>
      <c r="PFP441" s="23"/>
      <c r="PFQ441" s="23"/>
      <c r="PFR441" s="23"/>
      <c r="PFS441" s="23"/>
      <c r="PFT441" s="23"/>
      <c r="PFU441" s="23"/>
      <c r="PFV441" s="23"/>
      <c r="PFW441" s="23"/>
      <c r="PFX441" s="23"/>
      <c r="PFY441" s="23"/>
      <c r="PFZ441" s="23"/>
      <c r="PGA441" s="23"/>
      <c r="PGB441" s="23"/>
      <c r="PGC441" s="23"/>
      <c r="PGD441" s="23"/>
      <c r="PGE441" s="23"/>
      <c r="PGF441" s="23"/>
      <c r="PGG441" s="23"/>
      <c r="PGH441" s="23"/>
      <c r="PGI441" s="23"/>
      <c r="PGJ441" s="23"/>
      <c r="PGK441" s="23"/>
      <c r="PGL441" s="23"/>
      <c r="PGM441" s="23"/>
      <c r="PGN441" s="23"/>
      <c r="PGO441" s="23"/>
      <c r="PGP441" s="23"/>
      <c r="PGQ441" s="23"/>
      <c r="PGR441" s="23"/>
      <c r="PGS441" s="23"/>
      <c r="PGT441" s="23"/>
      <c r="PGU441" s="23"/>
      <c r="PGV441" s="23"/>
      <c r="PGW441" s="23"/>
      <c r="PGX441" s="23"/>
      <c r="PGY441" s="23"/>
      <c r="PGZ441" s="23"/>
      <c r="PHA441" s="23"/>
      <c r="PHB441" s="23"/>
      <c r="PHC441" s="23"/>
      <c r="PHD441" s="23"/>
      <c r="PHE441" s="23"/>
      <c r="PHF441" s="23"/>
      <c r="PHG441" s="23"/>
      <c r="PHH441" s="23"/>
      <c r="PHI441" s="23"/>
      <c r="PHJ441" s="23"/>
      <c r="PHK441" s="23"/>
      <c r="PHL441" s="23"/>
      <c r="PHM441" s="23"/>
      <c r="PHN441" s="23"/>
      <c r="PHO441" s="23"/>
      <c r="PHP441" s="23"/>
      <c r="PHQ441" s="23"/>
      <c r="PHR441" s="23"/>
      <c r="PHS441" s="23"/>
      <c r="PHT441" s="23"/>
      <c r="PHU441" s="23"/>
      <c r="PHV441" s="23"/>
      <c r="PHW441" s="23"/>
      <c r="PHX441" s="23"/>
      <c r="PHY441" s="23"/>
      <c r="PHZ441" s="23"/>
      <c r="PIA441" s="23"/>
      <c r="PIB441" s="23"/>
      <c r="PIC441" s="23"/>
      <c r="PID441" s="23"/>
      <c r="PIE441" s="23"/>
      <c r="PIF441" s="23"/>
      <c r="PIG441" s="23"/>
      <c r="PIH441" s="23"/>
      <c r="PII441" s="23"/>
      <c r="PIJ441" s="23"/>
      <c r="PIK441" s="23"/>
      <c r="PIL441" s="23"/>
      <c r="PIM441" s="23"/>
      <c r="PIN441" s="23"/>
      <c r="PIO441" s="23"/>
      <c r="PIP441" s="23"/>
      <c r="PIQ441" s="23"/>
      <c r="PIR441" s="23"/>
      <c r="PIS441" s="23"/>
      <c r="PIT441" s="23"/>
      <c r="PIU441" s="23"/>
      <c r="PIV441" s="23"/>
      <c r="PIW441" s="23"/>
      <c r="PIX441" s="23"/>
      <c r="PIY441" s="23"/>
      <c r="PIZ441" s="23"/>
      <c r="PJA441" s="23"/>
      <c r="PJB441" s="23"/>
      <c r="PJC441" s="23"/>
      <c r="PJD441" s="23"/>
      <c r="PJE441" s="23"/>
      <c r="PJF441" s="23"/>
      <c r="PJG441" s="23"/>
      <c r="PJH441" s="23"/>
      <c r="PJI441" s="23"/>
      <c r="PJJ441" s="23"/>
      <c r="PJK441" s="23"/>
      <c r="PJL441" s="23"/>
      <c r="PJM441" s="23"/>
      <c r="PJN441" s="23"/>
      <c r="PJO441" s="23"/>
      <c r="PJP441" s="23"/>
      <c r="PJQ441" s="23"/>
      <c r="PJR441" s="23"/>
      <c r="PJS441" s="23"/>
      <c r="PJT441" s="23"/>
      <c r="PJU441" s="23"/>
      <c r="PJV441" s="23"/>
      <c r="PJW441" s="23"/>
      <c r="PJX441" s="23"/>
      <c r="PJY441" s="23"/>
      <c r="PJZ441" s="23"/>
      <c r="PKA441" s="23"/>
      <c r="PKB441" s="23"/>
      <c r="PKC441" s="23"/>
      <c r="PKD441" s="23"/>
      <c r="PKE441" s="23"/>
      <c r="PKF441" s="23"/>
      <c r="PKG441" s="23"/>
      <c r="PKH441" s="23"/>
      <c r="PKI441" s="23"/>
      <c r="PKJ441" s="23"/>
      <c r="PKK441" s="23"/>
      <c r="PKL441" s="23"/>
      <c r="PKM441" s="23"/>
      <c r="PKN441" s="23"/>
      <c r="PKO441" s="23"/>
      <c r="PKP441" s="23"/>
      <c r="PKQ441" s="23"/>
      <c r="PKR441" s="23"/>
      <c r="PKS441" s="23"/>
      <c r="PKT441" s="23"/>
      <c r="PKU441" s="23"/>
      <c r="PKV441" s="23"/>
      <c r="PKW441" s="23"/>
      <c r="PKX441" s="23"/>
      <c r="PKY441" s="23"/>
      <c r="PKZ441" s="23"/>
      <c r="PLA441" s="23"/>
      <c r="PLB441" s="23"/>
      <c r="PLC441" s="23"/>
      <c r="PLD441" s="23"/>
      <c r="PLE441" s="23"/>
      <c r="PLF441" s="23"/>
      <c r="PLG441" s="23"/>
      <c r="PLH441" s="23"/>
      <c r="PLI441" s="23"/>
      <c r="PLJ441" s="23"/>
      <c r="PLK441" s="23"/>
      <c r="PLL441" s="23"/>
      <c r="PLM441" s="23"/>
      <c r="PLN441" s="23"/>
      <c r="PLO441" s="23"/>
      <c r="PLP441" s="23"/>
      <c r="PLQ441" s="23"/>
      <c r="PLR441" s="23"/>
      <c r="PLS441" s="23"/>
      <c r="PLT441" s="23"/>
      <c r="PLU441" s="23"/>
      <c r="PLV441" s="23"/>
      <c r="PLW441" s="23"/>
      <c r="PLX441" s="23"/>
      <c r="PLY441" s="23"/>
      <c r="PLZ441" s="23"/>
      <c r="PMA441" s="23"/>
      <c r="PMB441" s="23"/>
      <c r="PMC441" s="23"/>
      <c r="PMD441" s="23"/>
      <c r="PME441" s="23"/>
      <c r="PMF441" s="23"/>
      <c r="PMG441" s="23"/>
      <c r="PMH441" s="23"/>
      <c r="PMI441" s="23"/>
      <c r="PMJ441" s="23"/>
      <c r="PMK441" s="23"/>
      <c r="PML441" s="23"/>
      <c r="PMM441" s="23"/>
      <c r="PMN441" s="23"/>
      <c r="PMO441" s="23"/>
      <c r="PMP441" s="23"/>
      <c r="PMQ441" s="23"/>
      <c r="PMR441" s="23"/>
      <c r="PMS441" s="23"/>
      <c r="PMT441" s="23"/>
      <c r="PMU441" s="23"/>
      <c r="PMV441" s="23"/>
      <c r="PMW441" s="23"/>
      <c r="PMX441" s="23"/>
      <c r="PMY441" s="23"/>
      <c r="PMZ441" s="23"/>
      <c r="PNA441" s="23"/>
      <c r="PNB441" s="23"/>
      <c r="PNC441" s="23"/>
      <c r="PND441" s="23"/>
      <c r="PNE441" s="23"/>
      <c r="PNF441" s="23"/>
      <c r="PNG441" s="23"/>
      <c r="PNH441" s="23"/>
      <c r="PNI441" s="23"/>
      <c r="PNJ441" s="23"/>
      <c r="PNK441" s="23"/>
      <c r="PNL441" s="23"/>
      <c r="PNM441" s="23"/>
      <c r="PNN441" s="23"/>
      <c r="PNO441" s="23"/>
      <c r="PNP441" s="23"/>
      <c r="PNQ441" s="23"/>
      <c r="PNR441" s="23"/>
      <c r="PNS441" s="23"/>
      <c r="PNT441" s="23"/>
      <c r="PNU441" s="23"/>
      <c r="PNV441" s="23"/>
      <c r="PNW441" s="23"/>
      <c r="PNX441" s="23"/>
      <c r="PNY441" s="23"/>
      <c r="PNZ441" s="23"/>
      <c r="POA441" s="23"/>
      <c r="POB441" s="23"/>
      <c r="POC441" s="23"/>
      <c r="POD441" s="23"/>
      <c r="POE441" s="23"/>
      <c r="POF441" s="23"/>
      <c r="POG441" s="23"/>
      <c r="POH441" s="23"/>
      <c r="POI441" s="23"/>
      <c r="POJ441" s="23"/>
      <c r="POK441" s="23"/>
      <c r="POL441" s="23"/>
      <c r="POM441" s="23"/>
      <c r="PON441" s="23"/>
      <c r="POO441" s="23"/>
      <c r="POP441" s="23"/>
      <c r="POQ441" s="23"/>
      <c r="POR441" s="23"/>
      <c r="POS441" s="23"/>
      <c r="POT441" s="23"/>
      <c r="POU441" s="23"/>
      <c r="POV441" s="23"/>
      <c r="POW441" s="23"/>
      <c r="POX441" s="23"/>
      <c r="POY441" s="23"/>
      <c r="POZ441" s="23"/>
      <c r="PPA441" s="23"/>
      <c r="PPB441" s="23"/>
      <c r="PPC441" s="23"/>
      <c r="PPD441" s="23"/>
      <c r="PPE441" s="23"/>
      <c r="PPF441" s="23"/>
      <c r="PPG441" s="23"/>
      <c r="PPH441" s="23"/>
      <c r="PPI441" s="23"/>
      <c r="PPJ441" s="23"/>
      <c r="PPK441" s="23"/>
      <c r="PPL441" s="23"/>
      <c r="PPM441" s="23"/>
      <c r="PPN441" s="23"/>
      <c r="PPO441" s="23"/>
      <c r="PPP441" s="23"/>
      <c r="PPQ441" s="23"/>
      <c r="PPR441" s="23"/>
      <c r="PPS441" s="23"/>
      <c r="PPT441" s="23"/>
      <c r="PPU441" s="23"/>
      <c r="PPV441" s="23"/>
      <c r="PPW441" s="23"/>
      <c r="PPX441" s="23"/>
      <c r="PPY441" s="23"/>
      <c r="PPZ441" s="23"/>
      <c r="PQA441" s="23"/>
      <c r="PQB441" s="23"/>
      <c r="PQC441" s="23"/>
      <c r="PQD441" s="23"/>
      <c r="PQE441" s="23"/>
      <c r="PQF441" s="23"/>
      <c r="PQG441" s="23"/>
      <c r="PQH441" s="23"/>
      <c r="PQI441" s="23"/>
      <c r="PQJ441" s="23"/>
      <c r="PQK441" s="23"/>
      <c r="PQL441" s="23"/>
      <c r="PQM441" s="23"/>
      <c r="PQN441" s="23"/>
      <c r="PQO441" s="23"/>
      <c r="PQP441" s="23"/>
      <c r="PQQ441" s="23"/>
      <c r="PQR441" s="23"/>
      <c r="PQS441" s="23"/>
      <c r="PQT441" s="23"/>
      <c r="PQU441" s="23"/>
      <c r="PQV441" s="23"/>
      <c r="PQW441" s="23"/>
      <c r="PQX441" s="23"/>
      <c r="PQY441" s="23"/>
      <c r="PQZ441" s="23"/>
      <c r="PRA441" s="23"/>
      <c r="PRB441" s="23"/>
      <c r="PRC441" s="23"/>
      <c r="PRD441" s="23"/>
      <c r="PRE441" s="23"/>
      <c r="PRF441" s="23"/>
      <c r="PRG441" s="23"/>
      <c r="PRH441" s="23"/>
      <c r="PRI441" s="23"/>
      <c r="PRJ441" s="23"/>
      <c r="PRK441" s="23"/>
      <c r="PRL441" s="23"/>
      <c r="PRM441" s="23"/>
      <c r="PRN441" s="23"/>
      <c r="PRO441" s="23"/>
      <c r="PRP441" s="23"/>
      <c r="PRQ441" s="23"/>
      <c r="PRR441" s="23"/>
      <c r="PRS441" s="23"/>
      <c r="PRT441" s="23"/>
      <c r="PRU441" s="23"/>
      <c r="PRV441" s="23"/>
      <c r="PRW441" s="23"/>
      <c r="PRX441" s="23"/>
      <c r="PRY441" s="23"/>
      <c r="PRZ441" s="23"/>
      <c r="PSA441" s="23"/>
      <c r="PSB441" s="23"/>
      <c r="PSC441" s="23"/>
      <c r="PSD441" s="23"/>
      <c r="PSE441" s="23"/>
      <c r="PSF441" s="23"/>
      <c r="PSG441" s="23"/>
      <c r="PSH441" s="23"/>
      <c r="PSI441" s="23"/>
      <c r="PSJ441" s="23"/>
      <c r="PSK441" s="23"/>
      <c r="PSL441" s="23"/>
      <c r="PSM441" s="23"/>
      <c r="PSN441" s="23"/>
      <c r="PSO441" s="23"/>
      <c r="PSP441" s="23"/>
      <c r="PSQ441" s="23"/>
      <c r="PSR441" s="23"/>
      <c r="PSS441" s="23"/>
      <c r="PST441" s="23"/>
      <c r="PSU441" s="23"/>
      <c r="PSV441" s="23"/>
      <c r="PSW441" s="23"/>
      <c r="PSX441" s="23"/>
      <c r="PSY441" s="23"/>
      <c r="PSZ441" s="23"/>
      <c r="PTA441" s="23"/>
      <c r="PTB441" s="23"/>
      <c r="PTC441" s="23"/>
      <c r="PTD441" s="23"/>
      <c r="PTE441" s="23"/>
      <c r="PTF441" s="23"/>
      <c r="PTG441" s="23"/>
      <c r="PTH441" s="23"/>
      <c r="PTI441" s="23"/>
      <c r="PTJ441" s="23"/>
      <c r="PTK441" s="23"/>
      <c r="PTL441" s="23"/>
      <c r="PTM441" s="23"/>
      <c r="PTN441" s="23"/>
      <c r="PTO441" s="23"/>
      <c r="PTP441" s="23"/>
      <c r="PTQ441" s="23"/>
      <c r="PTR441" s="23"/>
      <c r="PTS441" s="23"/>
      <c r="PTT441" s="23"/>
      <c r="PTU441" s="23"/>
      <c r="PTV441" s="23"/>
      <c r="PTW441" s="23"/>
      <c r="PTX441" s="23"/>
      <c r="PTY441" s="23"/>
      <c r="PTZ441" s="23"/>
      <c r="PUA441" s="23"/>
      <c r="PUB441" s="23"/>
      <c r="PUC441" s="23"/>
      <c r="PUD441" s="23"/>
      <c r="PUE441" s="23"/>
      <c r="PUF441" s="23"/>
      <c r="PUG441" s="23"/>
      <c r="PUH441" s="23"/>
      <c r="PUI441" s="23"/>
      <c r="PUJ441" s="23"/>
      <c r="PUK441" s="23"/>
      <c r="PUL441" s="23"/>
      <c r="PUM441" s="23"/>
      <c r="PUN441" s="23"/>
      <c r="PUO441" s="23"/>
      <c r="PUP441" s="23"/>
      <c r="PUQ441" s="23"/>
      <c r="PUR441" s="23"/>
      <c r="PUS441" s="23"/>
      <c r="PUT441" s="23"/>
      <c r="PUU441" s="23"/>
      <c r="PUV441" s="23"/>
      <c r="PUW441" s="23"/>
      <c r="PUX441" s="23"/>
      <c r="PUY441" s="23"/>
      <c r="PUZ441" s="23"/>
      <c r="PVA441" s="23"/>
      <c r="PVB441" s="23"/>
      <c r="PVC441" s="23"/>
      <c r="PVD441" s="23"/>
      <c r="PVE441" s="23"/>
      <c r="PVF441" s="23"/>
      <c r="PVG441" s="23"/>
      <c r="PVH441" s="23"/>
      <c r="PVI441" s="23"/>
      <c r="PVJ441" s="23"/>
      <c r="PVK441" s="23"/>
      <c r="PVL441" s="23"/>
      <c r="PVM441" s="23"/>
      <c r="PVN441" s="23"/>
      <c r="PVO441" s="23"/>
      <c r="PVP441" s="23"/>
      <c r="PVQ441" s="23"/>
      <c r="PVR441" s="23"/>
      <c r="PVS441" s="23"/>
      <c r="PVT441" s="23"/>
      <c r="PVU441" s="23"/>
      <c r="PVV441" s="23"/>
      <c r="PVW441" s="23"/>
      <c r="PVX441" s="23"/>
      <c r="PVY441" s="23"/>
      <c r="PVZ441" s="23"/>
      <c r="PWA441" s="23"/>
      <c r="PWB441" s="23"/>
      <c r="PWC441" s="23"/>
      <c r="PWD441" s="23"/>
      <c r="PWE441" s="23"/>
      <c r="PWF441" s="23"/>
      <c r="PWG441" s="23"/>
      <c r="PWH441" s="23"/>
      <c r="PWI441" s="23"/>
      <c r="PWJ441" s="23"/>
      <c r="PWK441" s="23"/>
      <c r="PWL441" s="23"/>
      <c r="PWM441" s="23"/>
      <c r="PWN441" s="23"/>
      <c r="PWO441" s="23"/>
      <c r="PWP441" s="23"/>
      <c r="PWQ441" s="23"/>
      <c r="PWR441" s="23"/>
      <c r="PWS441" s="23"/>
      <c r="PWT441" s="23"/>
      <c r="PWU441" s="23"/>
      <c r="PWV441" s="23"/>
      <c r="PWW441" s="23"/>
      <c r="PWX441" s="23"/>
      <c r="PWY441" s="23"/>
      <c r="PWZ441" s="23"/>
      <c r="PXA441" s="23"/>
      <c r="PXB441" s="23"/>
      <c r="PXC441" s="23"/>
      <c r="PXD441" s="23"/>
      <c r="PXE441" s="23"/>
      <c r="PXF441" s="23"/>
      <c r="PXG441" s="23"/>
      <c r="PXH441" s="23"/>
      <c r="PXI441" s="23"/>
      <c r="PXJ441" s="23"/>
      <c r="PXK441" s="23"/>
      <c r="PXL441" s="23"/>
      <c r="PXM441" s="23"/>
      <c r="PXN441" s="23"/>
      <c r="PXO441" s="23"/>
      <c r="PXP441" s="23"/>
      <c r="PXQ441" s="23"/>
      <c r="PXR441" s="23"/>
      <c r="PXS441" s="23"/>
      <c r="PXT441" s="23"/>
      <c r="PXU441" s="23"/>
      <c r="PXV441" s="23"/>
      <c r="PXW441" s="23"/>
      <c r="PXX441" s="23"/>
      <c r="PXY441" s="23"/>
      <c r="PXZ441" s="23"/>
      <c r="PYA441" s="23"/>
      <c r="PYB441" s="23"/>
      <c r="PYC441" s="23"/>
      <c r="PYD441" s="23"/>
      <c r="PYE441" s="23"/>
      <c r="PYF441" s="23"/>
      <c r="PYG441" s="23"/>
      <c r="PYH441" s="23"/>
      <c r="PYI441" s="23"/>
      <c r="PYJ441" s="23"/>
      <c r="PYK441" s="23"/>
      <c r="PYL441" s="23"/>
      <c r="PYM441" s="23"/>
      <c r="PYN441" s="23"/>
      <c r="PYO441" s="23"/>
      <c r="PYP441" s="23"/>
      <c r="PYQ441" s="23"/>
      <c r="PYR441" s="23"/>
      <c r="PYS441" s="23"/>
      <c r="PYT441" s="23"/>
      <c r="PYU441" s="23"/>
      <c r="PYV441" s="23"/>
      <c r="PYW441" s="23"/>
      <c r="PYX441" s="23"/>
      <c r="PYY441" s="23"/>
      <c r="PYZ441" s="23"/>
      <c r="PZA441" s="23"/>
      <c r="PZB441" s="23"/>
      <c r="PZC441" s="23"/>
      <c r="PZD441" s="23"/>
      <c r="PZE441" s="23"/>
      <c r="PZF441" s="23"/>
      <c r="PZG441" s="23"/>
      <c r="PZH441" s="23"/>
      <c r="PZI441" s="23"/>
      <c r="PZJ441" s="23"/>
      <c r="PZK441" s="23"/>
      <c r="PZL441" s="23"/>
      <c r="PZM441" s="23"/>
      <c r="PZN441" s="23"/>
      <c r="PZO441" s="23"/>
      <c r="PZP441" s="23"/>
      <c r="PZQ441" s="23"/>
      <c r="PZR441" s="23"/>
      <c r="PZS441" s="23"/>
      <c r="PZT441" s="23"/>
      <c r="PZU441" s="23"/>
      <c r="PZV441" s="23"/>
      <c r="PZW441" s="23"/>
      <c r="PZX441" s="23"/>
      <c r="PZY441" s="23"/>
      <c r="PZZ441" s="23"/>
      <c r="QAA441" s="23"/>
      <c r="QAB441" s="23"/>
      <c r="QAC441" s="23"/>
      <c r="QAD441" s="23"/>
      <c r="QAE441" s="23"/>
      <c r="QAF441" s="23"/>
      <c r="QAG441" s="23"/>
      <c r="QAH441" s="23"/>
      <c r="QAI441" s="23"/>
      <c r="QAJ441" s="23"/>
      <c r="QAK441" s="23"/>
      <c r="QAL441" s="23"/>
      <c r="QAM441" s="23"/>
      <c r="QAN441" s="23"/>
      <c r="QAO441" s="23"/>
      <c r="QAP441" s="23"/>
      <c r="QAQ441" s="23"/>
      <c r="QAR441" s="23"/>
      <c r="QAS441" s="23"/>
      <c r="QAT441" s="23"/>
      <c r="QAU441" s="23"/>
      <c r="QAV441" s="23"/>
      <c r="QAW441" s="23"/>
      <c r="QAX441" s="23"/>
      <c r="QAY441" s="23"/>
      <c r="QAZ441" s="23"/>
      <c r="QBA441" s="23"/>
      <c r="QBB441" s="23"/>
      <c r="QBC441" s="23"/>
      <c r="QBD441" s="23"/>
      <c r="QBE441" s="23"/>
      <c r="QBF441" s="23"/>
      <c r="QBG441" s="23"/>
      <c r="QBH441" s="23"/>
      <c r="QBI441" s="23"/>
      <c r="QBJ441" s="23"/>
      <c r="QBK441" s="23"/>
      <c r="QBL441" s="23"/>
      <c r="QBM441" s="23"/>
      <c r="QBN441" s="23"/>
      <c r="QBO441" s="23"/>
      <c r="QBP441" s="23"/>
      <c r="QBQ441" s="23"/>
      <c r="QBR441" s="23"/>
      <c r="QBS441" s="23"/>
      <c r="QBT441" s="23"/>
      <c r="QBU441" s="23"/>
      <c r="QBV441" s="23"/>
      <c r="QBW441" s="23"/>
      <c r="QBX441" s="23"/>
      <c r="QBY441" s="23"/>
      <c r="QBZ441" s="23"/>
      <c r="QCA441" s="23"/>
      <c r="QCB441" s="23"/>
      <c r="QCC441" s="23"/>
      <c r="QCD441" s="23"/>
      <c r="QCE441" s="23"/>
      <c r="QCF441" s="23"/>
      <c r="QCG441" s="23"/>
      <c r="QCH441" s="23"/>
      <c r="QCI441" s="23"/>
      <c r="QCJ441" s="23"/>
      <c r="QCK441" s="23"/>
      <c r="QCL441" s="23"/>
      <c r="QCM441" s="23"/>
      <c r="QCN441" s="23"/>
      <c r="QCO441" s="23"/>
      <c r="QCP441" s="23"/>
      <c r="QCQ441" s="23"/>
      <c r="QCR441" s="23"/>
      <c r="QCS441" s="23"/>
      <c r="QCT441" s="23"/>
      <c r="QCU441" s="23"/>
      <c r="QCV441" s="23"/>
      <c r="QCW441" s="23"/>
      <c r="QCX441" s="23"/>
      <c r="QCY441" s="23"/>
      <c r="QCZ441" s="23"/>
      <c r="QDA441" s="23"/>
      <c r="QDB441" s="23"/>
      <c r="QDC441" s="23"/>
      <c r="QDD441" s="23"/>
      <c r="QDE441" s="23"/>
      <c r="QDF441" s="23"/>
      <c r="QDG441" s="23"/>
      <c r="QDH441" s="23"/>
      <c r="QDI441" s="23"/>
      <c r="QDJ441" s="23"/>
      <c r="QDK441" s="23"/>
      <c r="QDL441" s="23"/>
      <c r="QDM441" s="23"/>
      <c r="QDN441" s="23"/>
      <c r="QDO441" s="23"/>
      <c r="QDP441" s="23"/>
      <c r="QDQ441" s="23"/>
      <c r="QDR441" s="23"/>
      <c r="QDS441" s="23"/>
      <c r="QDT441" s="23"/>
      <c r="QDU441" s="23"/>
      <c r="QDV441" s="23"/>
      <c r="QDW441" s="23"/>
      <c r="QDX441" s="23"/>
      <c r="QDY441" s="23"/>
      <c r="QDZ441" s="23"/>
      <c r="QEA441" s="23"/>
      <c r="QEB441" s="23"/>
      <c r="QEC441" s="23"/>
      <c r="QED441" s="23"/>
      <c r="QEE441" s="23"/>
      <c r="QEF441" s="23"/>
      <c r="QEG441" s="23"/>
      <c r="QEH441" s="23"/>
      <c r="QEI441" s="23"/>
      <c r="QEJ441" s="23"/>
      <c r="QEK441" s="23"/>
      <c r="QEL441" s="23"/>
      <c r="QEM441" s="23"/>
      <c r="QEN441" s="23"/>
      <c r="QEO441" s="23"/>
      <c r="QEP441" s="23"/>
      <c r="QEQ441" s="23"/>
      <c r="QER441" s="23"/>
      <c r="QES441" s="23"/>
      <c r="QET441" s="23"/>
      <c r="QEU441" s="23"/>
      <c r="QEV441" s="23"/>
      <c r="QEW441" s="23"/>
      <c r="QEX441" s="23"/>
      <c r="QEY441" s="23"/>
      <c r="QEZ441" s="23"/>
      <c r="QFA441" s="23"/>
      <c r="QFB441" s="23"/>
      <c r="QFC441" s="23"/>
      <c r="QFD441" s="23"/>
      <c r="QFE441" s="23"/>
      <c r="QFF441" s="23"/>
      <c r="QFG441" s="23"/>
      <c r="QFH441" s="23"/>
      <c r="QFI441" s="23"/>
      <c r="QFJ441" s="23"/>
      <c r="QFK441" s="23"/>
      <c r="QFL441" s="23"/>
      <c r="QFM441" s="23"/>
      <c r="QFN441" s="23"/>
      <c r="QFO441" s="23"/>
      <c r="QFP441" s="23"/>
      <c r="QFQ441" s="23"/>
      <c r="QFR441" s="23"/>
      <c r="QFS441" s="23"/>
      <c r="QFT441" s="23"/>
      <c r="QFU441" s="23"/>
      <c r="QFV441" s="23"/>
      <c r="QFW441" s="23"/>
      <c r="QFX441" s="23"/>
      <c r="QFY441" s="23"/>
      <c r="QFZ441" s="23"/>
      <c r="QGA441" s="23"/>
      <c r="QGB441" s="23"/>
      <c r="QGC441" s="23"/>
      <c r="QGD441" s="23"/>
      <c r="QGE441" s="23"/>
      <c r="QGF441" s="23"/>
      <c r="QGG441" s="23"/>
      <c r="QGH441" s="23"/>
      <c r="QGI441" s="23"/>
      <c r="QGJ441" s="23"/>
      <c r="QGK441" s="23"/>
      <c r="QGL441" s="23"/>
      <c r="QGM441" s="23"/>
      <c r="QGN441" s="23"/>
      <c r="QGO441" s="23"/>
      <c r="QGP441" s="23"/>
      <c r="QGQ441" s="23"/>
      <c r="QGR441" s="23"/>
      <c r="QGS441" s="23"/>
      <c r="QGT441" s="23"/>
      <c r="QGU441" s="23"/>
      <c r="QGV441" s="23"/>
      <c r="QGW441" s="23"/>
      <c r="QGX441" s="23"/>
      <c r="QGY441" s="23"/>
      <c r="QGZ441" s="23"/>
      <c r="QHA441" s="23"/>
      <c r="QHB441" s="23"/>
      <c r="QHC441" s="23"/>
      <c r="QHD441" s="23"/>
      <c r="QHE441" s="23"/>
      <c r="QHF441" s="23"/>
      <c r="QHG441" s="23"/>
      <c r="QHH441" s="23"/>
      <c r="QHI441" s="23"/>
      <c r="QHJ441" s="23"/>
      <c r="QHK441" s="23"/>
      <c r="QHL441" s="23"/>
      <c r="QHM441" s="23"/>
      <c r="QHN441" s="23"/>
      <c r="QHO441" s="23"/>
      <c r="QHP441" s="23"/>
      <c r="QHQ441" s="23"/>
      <c r="QHR441" s="23"/>
      <c r="QHS441" s="23"/>
      <c r="QHT441" s="23"/>
      <c r="QHU441" s="23"/>
      <c r="QHV441" s="23"/>
      <c r="QHW441" s="23"/>
      <c r="QHX441" s="23"/>
      <c r="QHY441" s="23"/>
      <c r="QHZ441" s="23"/>
      <c r="QIA441" s="23"/>
      <c r="QIB441" s="23"/>
      <c r="QIC441" s="23"/>
      <c r="QID441" s="23"/>
      <c r="QIE441" s="23"/>
      <c r="QIF441" s="23"/>
      <c r="QIG441" s="23"/>
      <c r="QIH441" s="23"/>
      <c r="QII441" s="23"/>
      <c r="QIJ441" s="23"/>
      <c r="QIK441" s="23"/>
      <c r="QIL441" s="23"/>
      <c r="QIM441" s="23"/>
      <c r="QIN441" s="23"/>
      <c r="QIO441" s="23"/>
      <c r="QIP441" s="23"/>
      <c r="QIQ441" s="23"/>
      <c r="QIR441" s="23"/>
      <c r="QIS441" s="23"/>
      <c r="QIT441" s="23"/>
      <c r="QIU441" s="23"/>
      <c r="QIV441" s="23"/>
      <c r="QIW441" s="23"/>
      <c r="QIX441" s="23"/>
      <c r="QIY441" s="23"/>
      <c r="QIZ441" s="23"/>
      <c r="QJA441" s="23"/>
      <c r="QJB441" s="23"/>
      <c r="QJC441" s="23"/>
      <c r="QJD441" s="23"/>
      <c r="QJE441" s="23"/>
      <c r="QJF441" s="23"/>
      <c r="QJG441" s="23"/>
      <c r="QJH441" s="23"/>
      <c r="QJI441" s="23"/>
      <c r="QJJ441" s="23"/>
      <c r="QJK441" s="23"/>
      <c r="QJL441" s="23"/>
      <c r="QJM441" s="23"/>
      <c r="QJN441" s="23"/>
      <c r="QJO441" s="23"/>
      <c r="QJP441" s="23"/>
      <c r="QJQ441" s="23"/>
      <c r="QJR441" s="23"/>
      <c r="QJS441" s="23"/>
      <c r="QJT441" s="23"/>
      <c r="QJU441" s="23"/>
      <c r="QJV441" s="23"/>
      <c r="QJW441" s="23"/>
      <c r="QJX441" s="23"/>
      <c r="QJY441" s="23"/>
      <c r="QJZ441" s="23"/>
      <c r="QKA441" s="23"/>
      <c r="QKB441" s="23"/>
      <c r="QKC441" s="23"/>
      <c r="QKD441" s="23"/>
      <c r="QKE441" s="23"/>
      <c r="QKF441" s="23"/>
      <c r="QKG441" s="23"/>
      <c r="QKH441" s="23"/>
      <c r="QKI441" s="23"/>
      <c r="QKJ441" s="23"/>
      <c r="QKK441" s="23"/>
      <c r="QKL441" s="23"/>
      <c r="QKM441" s="23"/>
      <c r="QKN441" s="23"/>
      <c r="QKO441" s="23"/>
      <c r="QKP441" s="23"/>
      <c r="QKQ441" s="23"/>
      <c r="QKR441" s="23"/>
      <c r="QKS441" s="23"/>
      <c r="QKT441" s="23"/>
      <c r="QKU441" s="23"/>
      <c r="QKV441" s="23"/>
      <c r="QKW441" s="23"/>
      <c r="QKX441" s="23"/>
      <c r="QKY441" s="23"/>
      <c r="QKZ441" s="23"/>
      <c r="QLA441" s="23"/>
      <c r="QLB441" s="23"/>
      <c r="QLC441" s="23"/>
      <c r="QLD441" s="23"/>
      <c r="QLE441" s="23"/>
      <c r="QLF441" s="23"/>
      <c r="QLG441" s="23"/>
      <c r="QLH441" s="23"/>
      <c r="QLI441" s="23"/>
      <c r="QLJ441" s="23"/>
      <c r="QLK441" s="23"/>
      <c r="QLL441" s="23"/>
      <c r="QLM441" s="23"/>
      <c r="QLN441" s="23"/>
      <c r="QLO441" s="23"/>
      <c r="QLP441" s="23"/>
      <c r="QLQ441" s="23"/>
      <c r="QLR441" s="23"/>
      <c r="QLS441" s="23"/>
      <c r="QLT441" s="23"/>
      <c r="QLU441" s="23"/>
      <c r="QLV441" s="23"/>
      <c r="QLW441" s="23"/>
      <c r="QLX441" s="23"/>
      <c r="QLY441" s="23"/>
      <c r="QLZ441" s="23"/>
      <c r="QMA441" s="23"/>
      <c r="QMB441" s="23"/>
      <c r="QMC441" s="23"/>
      <c r="QMD441" s="23"/>
      <c r="QME441" s="23"/>
      <c r="QMF441" s="23"/>
      <c r="QMG441" s="23"/>
      <c r="QMH441" s="23"/>
      <c r="QMI441" s="23"/>
      <c r="QMJ441" s="23"/>
      <c r="QMK441" s="23"/>
      <c r="QML441" s="23"/>
      <c r="QMM441" s="23"/>
      <c r="QMN441" s="23"/>
      <c r="QMO441" s="23"/>
      <c r="QMP441" s="23"/>
      <c r="QMQ441" s="23"/>
      <c r="QMR441" s="23"/>
      <c r="QMS441" s="23"/>
      <c r="QMT441" s="23"/>
      <c r="QMU441" s="23"/>
      <c r="QMV441" s="23"/>
      <c r="QMW441" s="23"/>
      <c r="QMX441" s="23"/>
      <c r="QMY441" s="23"/>
      <c r="QMZ441" s="23"/>
      <c r="QNA441" s="23"/>
      <c r="QNB441" s="23"/>
      <c r="QNC441" s="23"/>
      <c r="QND441" s="23"/>
      <c r="QNE441" s="23"/>
      <c r="QNF441" s="23"/>
      <c r="QNG441" s="23"/>
      <c r="QNH441" s="23"/>
      <c r="QNI441" s="23"/>
      <c r="QNJ441" s="23"/>
      <c r="QNK441" s="23"/>
      <c r="QNL441" s="23"/>
      <c r="QNM441" s="23"/>
      <c r="QNN441" s="23"/>
      <c r="QNO441" s="23"/>
      <c r="QNP441" s="23"/>
      <c r="QNQ441" s="23"/>
      <c r="QNR441" s="23"/>
      <c r="QNS441" s="23"/>
      <c r="QNT441" s="23"/>
      <c r="QNU441" s="23"/>
      <c r="QNV441" s="23"/>
      <c r="QNW441" s="23"/>
      <c r="QNX441" s="23"/>
      <c r="QNY441" s="23"/>
      <c r="QNZ441" s="23"/>
      <c r="QOA441" s="23"/>
      <c r="QOB441" s="23"/>
      <c r="QOC441" s="23"/>
      <c r="QOD441" s="23"/>
      <c r="QOE441" s="23"/>
      <c r="QOF441" s="23"/>
      <c r="QOG441" s="23"/>
      <c r="QOH441" s="23"/>
      <c r="QOI441" s="23"/>
      <c r="QOJ441" s="23"/>
      <c r="QOK441" s="23"/>
      <c r="QOL441" s="23"/>
      <c r="QOM441" s="23"/>
      <c r="QON441" s="23"/>
      <c r="QOO441" s="23"/>
      <c r="QOP441" s="23"/>
      <c r="QOQ441" s="23"/>
      <c r="QOR441" s="23"/>
      <c r="QOS441" s="23"/>
      <c r="QOT441" s="23"/>
      <c r="QOU441" s="23"/>
      <c r="QOV441" s="23"/>
      <c r="QOW441" s="23"/>
      <c r="QOX441" s="23"/>
      <c r="QOY441" s="23"/>
      <c r="QOZ441" s="23"/>
      <c r="QPA441" s="23"/>
      <c r="QPB441" s="23"/>
      <c r="QPC441" s="23"/>
      <c r="QPD441" s="23"/>
      <c r="QPE441" s="23"/>
      <c r="QPF441" s="23"/>
      <c r="QPG441" s="23"/>
      <c r="QPH441" s="23"/>
      <c r="QPI441" s="23"/>
      <c r="QPJ441" s="23"/>
      <c r="QPK441" s="23"/>
      <c r="QPL441" s="23"/>
      <c r="QPM441" s="23"/>
      <c r="QPN441" s="23"/>
      <c r="QPO441" s="23"/>
      <c r="QPP441" s="23"/>
      <c r="QPQ441" s="23"/>
      <c r="QPR441" s="23"/>
      <c r="QPS441" s="23"/>
      <c r="QPT441" s="23"/>
      <c r="QPU441" s="23"/>
      <c r="QPV441" s="23"/>
      <c r="QPW441" s="23"/>
      <c r="QPX441" s="23"/>
      <c r="QPY441" s="23"/>
      <c r="QPZ441" s="23"/>
      <c r="QQA441" s="23"/>
      <c r="QQB441" s="23"/>
      <c r="QQC441" s="23"/>
      <c r="QQD441" s="23"/>
      <c r="QQE441" s="23"/>
      <c r="QQF441" s="23"/>
      <c r="QQG441" s="23"/>
      <c r="QQH441" s="23"/>
      <c r="QQI441" s="23"/>
      <c r="QQJ441" s="23"/>
      <c r="QQK441" s="23"/>
      <c r="QQL441" s="23"/>
      <c r="QQM441" s="23"/>
      <c r="QQN441" s="23"/>
      <c r="QQO441" s="23"/>
      <c r="QQP441" s="23"/>
      <c r="QQQ441" s="23"/>
      <c r="QQR441" s="23"/>
      <c r="QQS441" s="23"/>
      <c r="QQT441" s="23"/>
      <c r="QQU441" s="23"/>
      <c r="QQV441" s="23"/>
      <c r="QQW441" s="23"/>
      <c r="QQX441" s="23"/>
      <c r="QQY441" s="23"/>
      <c r="QQZ441" s="23"/>
      <c r="QRA441" s="23"/>
      <c r="QRB441" s="23"/>
      <c r="QRC441" s="23"/>
      <c r="QRD441" s="23"/>
      <c r="QRE441" s="23"/>
      <c r="QRF441" s="23"/>
      <c r="QRG441" s="23"/>
      <c r="QRH441" s="23"/>
      <c r="QRI441" s="23"/>
      <c r="QRJ441" s="23"/>
      <c r="QRK441" s="23"/>
      <c r="QRL441" s="23"/>
      <c r="QRM441" s="23"/>
      <c r="QRN441" s="23"/>
      <c r="QRO441" s="23"/>
      <c r="QRP441" s="23"/>
      <c r="QRQ441" s="23"/>
      <c r="QRR441" s="23"/>
      <c r="QRS441" s="23"/>
      <c r="QRT441" s="23"/>
      <c r="QRU441" s="23"/>
      <c r="QRV441" s="23"/>
      <c r="QRW441" s="23"/>
      <c r="QRX441" s="23"/>
      <c r="QRY441" s="23"/>
      <c r="QRZ441" s="23"/>
      <c r="QSA441" s="23"/>
      <c r="QSB441" s="23"/>
      <c r="QSC441" s="23"/>
      <c r="QSD441" s="23"/>
      <c r="QSE441" s="23"/>
      <c r="QSF441" s="23"/>
      <c r="QSG441" s="23"/>
      <c r="QSH441" s="23"/>
      <c r="QSI441" s="23"/>
      <c r="QSJ441" s="23"/>
      <c r="QSK441" s="23"/>
      <c r="QSL441" s="23"/>
      <c r="QSM441" s="23"/>
      <c r="QSN441" s="23"/>
      <c r="QSO441" s="23"/>
      <c r="QSP441" s="23"/>
      <c r="QSQ441" s="23"/>
      <c r="QSR441" s="23"/>
      <c r="QSS441" s="23"/>
      <c r="QST441" s="23"/>
      <c r="QSU441" s="23"/>
      <c r="QSV441" s="23"/>
      <c r="QSW441" s="23"/>
      <c r="QSX441" s="23"/>
      <c r="QSY441" s="23"/>
      <c r="QSZ441" s="23"/>
      <c r="QTA441" s="23"/>
      <c r="QTB441" s="23"/>
      <c r="QTC441" s="23"/>
      <c r="QTD441" s="23"/>
      <c r="QTE441" s="23"/>
      <c r="QTF441" s="23"/>
      <c r="QTG441" s="23"/>
      <c r="QTH441" s="23"/>
      <c r="QTI441" s="23"/>
      <c r="QTJ441" s="23"/>
      <c r="QTK441" s="23"/>
      <c r="QTL441" s="23"/>
      <c r="QTM441" s="23"/>
      <c r="QTN441" s="23"/>
      <c r="QTO441" s="23"/>
      <c r="QTP441" s="23"/>
      <c r="QTQ441" s="23"/>
      <c r="QTR441" s="23"/>
      <c r="QTS441" s="23"/>
      <c r="QTT441" s="23"/>
      <c r="QTU441" s="23"/>
      <c r="QTV441" s="23"/>
      <c r="QTW441" s="23"/>
      <c r="QTX441" s="23"/>
      <c r="QTY441" s="23"/>
      <c r="QTZ441" s="23"/>
      <c r="QUA441" s="23"/>
      <c r="QUB441" s="23"/>
      <c r="QUC441" s="23"/>
      <c r="QUD441" s="23"/>
      <c r="QUE441" s="23"/>
      <c r="QUF441" s="23"/>
      <c r="QUG441" s="23"/>
      <c r="QUH441" s="23"/>
      <c r="QUI441" s="23"/>
      <c r="QUJ441" s="23"/>
      <c r="QUK441" s="23"/>
      <c r="QUL441" s="23"/>
      <c r="QUM441" s="23"/>
      <c r="QUN441" s="23"/>
      <c r="QUO441" s="23"/>
      <c r="QUP441" s="23"/>
      <c r="QUQ441" s="23"/>
      <c r="QUR441" s="23"/>
      <c r="QUS441" s="23"/>
      <c r="QUT441" s="23"/>
      <c r="QUU441" s="23"/>
      <c r="QUV441" s="23"/>
      <c r="QUW441" s="23"/>
      <c r="QUX441" s="23"/>
      <c r="QUY441" s="23"/>
      <c r="QUZ441" s="23"/>
      <c r="QVA441" s="23"/>
      <c r="QVB441" s="23"/>
      <c r="QVC441" s="23"/>
      <c r="QVD441" s="23"/>
      <c r="QVE441" s="23"/>
      <c r="QVF441" s="23"/>
      <c r="QVG441" s="23"/>
      <c r="QVH441" s="23"/>
      <c r="QVI441" s="23"/>
      <c r="QVJ441" s="23"/>
      <c r="QVK441" s="23"/>
      <c r="QVL441" s="23"/>
      <c r="QVM441" s="23"/>
      <c r="QVN441" s="23"/>
      <c r="QVO441" s="23"/>
      <c r="QVP441" s="23"/>
      <c r="QVQ441" s="23"/>
      <c r="QVR441" s="23"/>
      <c r="QVS441" s="23"/>
      <c r="QVT441" s="23"/>
      <c r="QVU441" s="23"/>
      <c r="QVV441" s="23"/>
      <c r="QVW441" s="23"/>
      <c r="QVX441" s="23"/>
      <c r="QVY441" s="23"/>
      <c r="QVZ441" s="23"/>
      <c r="QWA441" s="23"/>
      <c r="QWB441" s="23"/>
      <c r="QWC441" s="23"/>
      <c r="QWD441" s="23"/>
      <c r="QWE441" s="23"/>
      <c r="QWF441" s="23"/>
      <c r="QWG441" s="23"/>
      <c r="QWH441" s="23"/>
      <c r="QWI441" s="23"/>
      <c r="QWJ441" s="23"/>
      <c r="QWK441" s="23"/>
      <c r="QWL441" s="23"/>
      <c r="QWM441" s="23"/>
      <c r="QWN441" s="23"/>
      <c r="QWO441" s="23"/>
      <c r="QWP441" s="23"/>
      <c r="QWQ441" s="23"/>
      <c r="QWR441" s="23"/>
      <c r="QWS441" s="23"/>
      <c r="QWT441" s="23"/>
      <c r="QWU441" s="23"/>
      <c r="QWV441" s="23"/>
      <c r="QWW441" s="23"/>
      <c r="QWX441" s="23"/>
      <c r="QWY441" s="23"/>
      <c r="QWZ441" s="23"/>
      <c r="QXA441" s="23"/>
      <c r="QXB441" s="23"/>
      <c r="QXC441" s="23"/>
      <c r="QXD441" s="23"/>
      <c r="QXE441" s="23"/>
      <c r="QXF441" s="23"/>
      <c r="QXG441" s="23"/>
      <c r="QXH441" s="23"/>
      <c r="QXI441" s="23"/>
      <c r="QXJ441" s="23"/>
      <c r="QXK441" s="23"/>
      <c r="QXL441" s="23"/>
      <c r="QXM441" s="23"/>
      <c r="QXN441" s="23"/>
      <c r="QXO441" s="23"/>
      <c r="QXP441" s="23"/>
      <c r="QXQ441" s="23"/>
      <c r="QXR441" s="23"/>
      <c r="QXS441" s="23"/>
      <c r="QXT441" s="23"/>
      <c r="QXU441" s="23"/>
      <c r="QXV441" s="23"/>
      <c r="QXW441" s="23"/>
      <c r="QXX441" s="23"/>
      <c r="QXY441" s="23"/>
      <c r="QXZ441" s="23"/>
      <c r="QYA441" s="23"/>
      <c r="QYB441" s="23"/>
      <c r="QYC441" s="23"/>
      <c r="QYD441" s="23"/>
      <c r="QYE441" s="23"/>
      <c r="QYF441" s="23"/>
      <c r="QYG441" s="23"/>
      <c r="QYH441" s="23"/>
      <c r="QYI441" s="23"/>
      <c r="QYJ441" s="23"/>
      <c r="QYK441" s="23"/>
      <c r="QYL441" s="23"/>
      <c r="QYM441" s="23"/>
      <c r="QYN441" s="23"/>
      <c r="QYO441" s="23"/>
      <c r="QYP441" s="23"/>
      <c r="QYQ441" s="23"/>
      <c r="QYR441" s="23"/>
      <c r="QYS441" s="23"/>
      <c r="QYT441" s="23"/>
      <c r="QYU441" s="23"/>
      <c r="QYV441" s="23"/>
      <c r="QYW441" s="23"/>
      <c r="QYX441" s="23"/>
      <c r="QYY441" s="23"/>
      <c r="QYZ441" s="23"/>
      <c r="QZA441" s="23"/>
      <c r="QZB441" s="23"/>
      <c r="QZC441" s="23"/>
      <c r="QZD441" s="23"/>
      <c r="QZE441" s="23"/>
      <c r="QZF441" s="23"/>
      <c r="QZG441" s="23"/>
      <c r="QZH441" s="23"/>
      <c r="QZI441" s="23"/>
      <c r="QZJ441" s="23"/>
      <c r="QZK441" s="23"/>
      <c r="QZL441" s="23"/>
      <c r="QZM441" s="23"/>
      <c r="QZN441" s="23"/>
      <c r="QZO441" s="23"/>
      <c r="QZP441" s="23"/>
      <c r="QZQ441" s="23"/>
      <c r="QZR441" s="23"/>
      <c r="QZS441" s="23"/>
      <c r="QZT441" s="23"/>
      <c r="QZU441" s="23"/>
      <c r="QZV441" s="23"/>
      <c r="QZW441" s="23"/>
      <c r="QZX441" s="23"/>
      <c r="QZY441" s="23"/>
      <c r="QZZ441" s="23"/>
      <c r="RAA441" s="23"/>
      <c r="RAB441" s="23"/>
      <c r="RAC441" s="23"/>
      <c r="RAD441" s="23"/>
      <c r="RAE441" s="23"/>
      <c r="RAF441" s="23"/>
      <c r="RAG441" s="23"/>
      <c r="RAH441" s="23"/>
      <c r="RAI441" s="23"/>
      <c r="RAJ441" s="23"/>
      <c r="RAK441" s="23"/>
      <c r="RAL441" s="23"/>
      <c r="RAM441" s="23"/>
      <c r="RAN441" s="23"/>
      <c r="RAO441" s="23"/>
      <c r="RAP441" s="23"/>
      <c r="RAQ441" s="23"/>
      <c r="RAR441" s="23"/>
      <c r="RAS441" s="23"/>
      <c r="RAT441" s="23"/>
      <c r="RAU441" s="23"/>
      <c r="RAV441" s="23"/>
      <c r="RAW441" s="23"/>
      <c r="RAX441" s="23"/>
      <c r="RAY441" s="23"/>
      <c r="RAZ441" s="23"/>
      <c r="RBA441" s="23"/>
      <c r="RBB441" s="23"/>
      <c r="RBC441" s="23"/>
      <c r="RBD441" s="23"/>
      <c r="RBE441" s="23"/>
      <c r="RBF441" s="23"/>
      <c r="RBG441" s="23"/>
      <c r="RBH441" s="23"/>
      <c r="RBI441" s="23"/>
      <c r="RBJ441" s="23"/>
      <c r="RBK441" s="23"/>
      <c r="RBL441" s="23"/>
      <c r="RBM441" s="23"/>
      <c r="RBN441" s="23"/>
      <c r="RBO441" s="23"/>
      <c r="RBP441" s="23"/>
      <c r="RBQ441" s="23"/>
      <c r="RBR441" s="23"/>
      <c r="RBS441" s="23"/>
      <c r="RBT441" s="23"/>
      <c r="RBU441" s="23"/>
      <c r="RBV441" s="23"/>
      <c r="RBW441" s="23"/>
      <c r="RBX441" s="23"/>
      <c r="RBY441" s="23"/>
      <c r="RBZ441" s="23"/>
      <c r="RCA441" s="23"/>
      <c r="RCB441" s="23"/>
      <c r="RCC441" s="23"/>
      <c r="RCD441" s="23"/>
      <c r="RCE441" s="23"/>
      <c r="RCF441" s="23"/>
      <c r="RCG441" s="23"/>
      <c r="RCH441" s="23"/>
      <c r="RCI441" s="23"/>
      <c r="RCJ441" s="23"/>
      <c r="RCK441" s="23"/>
      <c r="RCL441" s="23"/>
      <c r="RCM441" s="23"/>
      <c r="RCN441" s="23"/>
      <c r="RCO441" s="23"/>
      <c r="RCP441" s="23"/>
      <c r="RCQ441" s="23"/>
      <c r="RCR441" s="23"/>
      <c r="RCS441" s="23"/>
      <c r="RCT441" s="23"/>
      <c r="RCU441" s="23"/>
      <c r="RCV441" s="23"/>
      <c r="RCW441" s="23"/>
      <c r="RCX441" s="23"/>
      <c r="RCY441" s="23"/>
      <c r="RCZ441" s="23"/>
      <c r="RDA441" s="23"/>
      <c r="RDB441" s="23"/>
      <c r="RDC441" s="23"/>
      <c r="RDD441" s="23"/>
      <c r="RDE441" s="23"/>
      <c r="RDF441" s="23"/>
      <c r="RDG441" s="23"/>
      <c r="RDH441" s="23"/>
      <c r="RDI441" s="23"/>
      <c r="RDJ441" s="23"/>
      <c r="RDK441" s="23"/>
      <c r="RDL441" s="23"/>
      <c r="RDM441" s="23"/>
      <c r="RDN441" s="23"/>
      <c r="RDO441" s="23"/>
      <c r="RDP441" s="23"/>
      <c r="RDQ441" s="23"/>
      <c r="RDR441" s="23"/>
      <c r="RDS441" s="23"/>
      <c r="RDT441" s="23"/>
      <c r="RDU441" s="23"/>
      <c r="RDV441" s="23"/>
      <c r="RDW441" s="23"/>
      <c r="RDX441" s="23"/>
      <c r="RDY441" s="23"/>
      <c r="RDZ441" s="23"/>
      <c r="REA441" s="23"/>
      <c r="REB441" s="23"/>
      <c r="REC441" s="23"/>
      <c r="RED441" s="23"/>
      <c r="REE441" s="23"/>
      <c r="REF441" s="23"/>
      <c r="REG441" s="23"/>
      <c r="REH441" s="23"/>
      <c r="REI441" s="23"/>
      <c r="REJ441" s="23"/>
      <c r="REK441" s="23"/>
      <c r="REL441" s="23"/>
      <c r="REM441" s="23"/>
      <c r="REN441" s="23"/>
      <c r="REO441" s="23"/>
      <c r="REP441" s="23"/>
      <c r="REQ441" s="23"/>
      <c r="RER441" s="23"/>
      <c r="RES441" s="23"/>
      <c r="RET441" s="23"/>
      <c r="REU441" s="23"/>
      <c r="REV441" s="23"/>
      <c r="REW441" s="23"/>
      <c r="REX441" s="23"/>
      <c r="REY441" s="23"/>
      <c r="REZ441" s="23"/>
      <c r="RFA441" s="23"/>
      <c r="RFB441" s="23"/>
      <c r="RFC441" s="23"/>
      <c r="RFD441" s="23"/>
      <c r="RFE441" s="23"/>
      <c r="RFF441" s="23"/>
      <c r="RFG441" s="23"/>
      <c r="RFH441" s="23"/>
      <c r="RFI441" s="23"/>
      <c r="RFJ441" s="23"/>
      <c r="RFK441" s="23"/>
      <c r="RFL441" s="23"/>
      <c r="RFM441" s="23"/>
      <c r="RFN441" s="23"/>
      <c r="RFO441" s="23"/>
      <c r="RFP441" s="23"/>
      <c r="RFQ441" s="23"/>
      <c r="RFR441" s="23"/>
      <c r="RFS441" s="23"/>
      <c r="RFT441" s="23"/>
      <c r="RFU441" s="23"/>
      <c r="RFV441" s="23"/>
      <c r="RFW441" s="23"/>
      <c r="RFX441" s="23"/>
      <c r="RFY441" s="23"/>
      <c r="RFZ441" s="23"/>
      <c r="RGA441" s="23"/>
      <c r="RGB441" s="23"/>
      <c r="RGC441" s="23"/>
      <c r="RGD441" s="23"/>
      <c r="RGE441" s="23"/>
      <c r="RGF441" s="23"/>
      <c r="RGG441" s="23"/>
      <c r="RGH441" s="23"/>
      <c r="RGI441" s="23"/>
      <c r="RGJ441" s="23"/>
      <c r="RGK441" s="23"/>
      <c r="RGL441" s="23"/>
      <c r="RGM441" s="23"/>
      <c r="RGN441" s="23"/>
      <c r="RGO441" s="23"/>
      <c r="RGP441" s="23"/>
      <c r="RGQ441" s="23"/>
      <c r="RGR441" s="23"/>
      <c r="RGS441" s="23"/>
      <c r="RGT441" s="23"/>
      <c r="RGU441" s="23"/>
      <c r="RGV441" s="23"/>
      <c r="RGW441" s="23"/>
      <c r="RGX441" s="23"/>
      <c r="RGY441" s="23"/>
      <c r="RGZ441" s="23"/>
      <c r="RHA441" s="23"/>
      <c r="RHB441" s="23"/>
      <c r="RHC441" s="23"/>
      <c r="RHD441" s="23"/>
      <c r="RHE441" s="23"/>
      <c r="RHF441" s="23"/>
      <c r="RHG441" s="23"/>
      <c r="RHH441" s="23"/>
      <c r="RHI441" s="23"/>
      <c r="RHJ441" s="23"/>
      <c r="RHK441" s="23"/>
      <c r="RHL441" s="23"/>
      <c r="RHM441" s="23"/>
      <c r="RHN441" s="23"/>
      <c r="RHO441" s="23"/>
      <c r="RHP441" s="23"/>
      <c r="RHQ441" s="23"/>
      <c r="RHR441" s="23"/>
      <c r="RHS441" s="23"/>
      <c r="RHT441" s="23"/>
      <c r="RHU441" s="23"/>
      <c r="RHV441" s="23"/>
      <c r="RHW441" s="23"/>
      <c r="RHX441" s="23"/>
      <c r="RHY441" s="23"/>
      <c r="RHZ441" s="23"/>
      <c r="RIA441" s="23"/>
      <c r="RIB441" s="23"/>
      <c r="RIC441" s="23"/>
      <c r="RID441" s="23"/>
      <c r="RIE441" s="23"/>
      <c r="RIF441" s="23"/>
      <c r="RIG441" s="23"/>
      <c r="RIH441" s="23"/>
      <c r="RII441" s="23"/>
      <c r="RIJ441" s="23"/>
      <c r="RIK441" s="23"/>
      <c r="RIL441" s="23"/>
      <c r="RIM441" s="23"/>
      <c r="RIN441" s="23"/>
      <c r="RIO441" s="23"/>
      <c r="RIP441" s="23"/>
      <c r="RIQ441" s="23"/>
      <c r="RIR441" s="23"/>
      <c r="RIS441" s="23"/>
      <c r="RIT441" s="23"/>
      <c r="RIU441" s="23"/>
      <c r="RIV441" s="23"/>
      <c r="RIW441" s="23"/>
      <c r="RIX441" s="23"/>
      <c r="RIY441" s="23"/>
      <c r="RIZ441" s="23"/>
      <c r="RJA441" s="23"/>
      <c r="RJB441" s="23"/>
      <c r="RJC441" s="23"/>
      <c r="RJD441" s="23"/>
      <c r="RJE441" s="23"/>
      <c r="RJF441" s="23"/>
      <c r="RJG441" s="23"/>
      <c r="RJH441" s="23"/>
      <c r="RJI441" s="23"/>
      <c r="RJJ441" s="23"/>
      <c r="RJK441" s="23"/>
      <c r="RJL441" s="23"/>
      <c r="RJM441" s="23"/>
      <c r="RJN441" s="23"/>
      <c r="RJO441" s="23"/>
      <c r="RJP441" s="23"/>
      <c r="RJQ441" s="23"/>
      <c r="RJR441" s="23"/>
      <c r="RJS441" s="23"/>
      <c r="RJT441" s="23"/>
      <c r="RJU441" s="23"/>
      <c r="RJV441" s="23"/>
      <c r="RJW441" s="23"/>
      <c r="RJX441" s="23"/>
      <c r="RJY441" s="23"/>
      <c r="RJZ441" s="23"/>
      <c r="RKA441" s="23"/>
      <c r="RKB441" s="23"/>
      <c r="RKC441" s="23"/>
      <c r="RKD441" s="23"/>
      <c r="RKE441" s="23"/>
      <c r="RKF441" s="23"/>
      <c r="RKG441" s="23"/>
      <c r="RKH441" s="23"/>
      <c r="RKI441" s="23"/>
      <c r="RKJ441" s="23"/>
      <c r="RKK441" s="23"/>
      <c r="RKL441" s="23"/>
      <c r="RKM441" s="23"/>
      <c r="RKN441" s="23"/>
      <c r="RKO441" s="23"/>
      <c r="RKP441" s="23"/>
      <c r="RKQ441" s="23"/>
      <c r="RKR441" s="23"/>
      <c r="RKS441" s="23"/>
      <c r="RKT441" s="23"/>
      <c r="RKU441" s="23"/>
      <c r="RKV441" s="23"/>
      <c r="RKW441" s="23"/>
      <c r="RKX441" s="23"/>
      <c r="RKY441" s="23"/>
      <c r="RKZ441" s="23"/>
      <c r="RLA441" s="23"/>
      <c r="RLB441" s="23"/>
      <c r="RLC441" s="23"/>
      <c r="RLD441" s="23"/>
      <c r="RLE441" s="23"/>
      <c r="RLF441" s="23"/>
      <c r="RLG441" s="23"/>
      <c r="RLH441" s="23"/>
      <c r="RLI441" s="23"/>
      <c r="RLJ441" s="23"/>
      <c r="RLK441" s="23"/>
      <c r="RLL441" s="23"/>
      <c r="RLM441" s="23"/>
      <c r="RLN441" s="23"/>
      <c r="RLO441" s="23"/>
      <c r="RLP441" s="23"/>
      <c r="RLQ441" s="23"/>
      <c r="RLR441" s="23"/>
      <c r="RLS441" s="23"/>
      <c r="RLT441" s="23"/>
      <c r="RLU441" s="23"/>
      <c r="RLV441" s="23"/>
      <c r="RLW441" s="23"/>
      <c r="RLX441" s="23"/>
      <c r="RLY441" s="23"/>
      <c r="RLZ441" s="23"/>
      <c r="RMA441" s="23"/>
      <c r="RMB441" s="23"/>
      <c r="RMC441" s="23"/>
      <c r="RMD441" s="23"/>
      <c r="RME441" s="23"/>
      <c r="RMF441" s="23"/>
      <c r="RMG441" s="23"/>
      <c r="RMH441" s="23"/>
      <c r="RMI441" s="23"/>
      <c r="RMJ441" s="23"/>
      <c r="RMK441" s="23"/>
      <c r="RML441" s="23"/>
      <c r="RMM441" s="23"/>
      <c r="RMN441" s="23"/>
      <c r="RMO441" s="23"/>
      <c r="RMP441" s="23"/>
      <c r="RMQ441" s="23"/>
      <c r="RMR441" s="23"/>
      <c r="RMS441" s="23"/>
      <c r="RMT441" s="23"/>
      <c r="RMU441" s="23"/>
      <c r="RMV441" s="23"/>
      <c r="RMW441" s="23"/>
      <c r="RMX441" s="23"/>
      <c r="RMY441" s="23"/>
      <c r="RMZ441" s="23"/>
      <c r="RNA441" s="23"/>
      <c r="RNB441" s="23"/>
      <c r="RNC441" s="23"/>
      <c r="RND441" s="23"/>
      <c r="RNE441" s="23"/>
      <c r="RNF441" s="23"/>
      <c r="RNG441" s="23"/>
      <c r="RNH441" s="23"/>
      <c r="RNI441" s="23"/>
      <c r="RNJ441" s="23"/>
      <c r="RNK441" s="23"/>
      <c r="RNL441" s="23"/>
      <c r="RNM441" s="23"/>
      <c r="RNN441" s="23"/>
      <c r="RNO441" s="23"/>
      <c r="RNP441" s="23"/>
      <c r="RNQ441" s="23"/>
      <c r="RNR441" s="23"/>
      <c r="RNS441" s="23"/>
      <c r="RNT441" s="23"/>
      <c r="RNU441" s="23"/>
      <c r="RNV441" s="23"/>
      <c r="RNW441" s="23"/>
      <c r="RNX441" s="23"/>
      <c r="RNY441" s="23"/>
      <c r="RNZ441" s="23"/>
      <c r="ROA441" s="23"/>
      <c r="ROB441" s="23"/>
      <c r="ROC441" s="23"/>
      <c r="ROD441" s="23"/>
      <c r="ROE441" s="23"/>
      <c r="ROF441" s="23"/>
      <c r="ROG441" s="23"/>
      <c r="ROH441" s="23"/>
      <c r="ROI441" s="23"/>
      <c r="ROJ441" s="23"/>
      <c r="ROK441" s="23"/>
      <c r="ROL441" s="23"/>
      <c r="ROM441" s="23"/>
      <c r="RON441" s="23"/>
      <c r="ROO441" s="23"/>
      <c r="ROP441" s="23"/>
      <c r="ROQ441" s="23"/>
      <c r="ROR441" s="23"/>
      <c r="ROS441" s="23"/>
      <c r="ROT441" s="23"/>
      <c r="ROU441" s="23"/>
      <c r="ROV441" s="23"/>
      <c r="ROW441" s="23"/>
      <c r="ROX441" s="23"/>
      <c r="ROY441" s="23"/>
      <c r="ROZ441" s="23"/>
      <c r="RPA441" s="23"/>
      <c r="RPB441" s="23"/>
      <c r="RPC441" s="23"/>
      <c r="RPD441" s="23"/>
      <c r="RPE441" s="23"/>
      <c r="RPF441" s="23"/>
      <c r="RPG441" s="23"/>
      <c r="RPH441" s="23"/>
      <c r="RPI441" s="23"/>
      <c r="RPJ441" s="23"/>
      <c r="RPK441" s="23"/>
      <c r="RPL441" s="23"/>
      <c r="RPM441" s="23"/>
      <c r="RPN441" s="23"/>
      <c r="RPO441" s="23"/>
      <c r="RPP441" s="23"/>
      <c r="RPQ441" s="23"/>
      <c r="RPR441" s="23"/>
      <c r="RPS441" s="23"/>
      <c r="RPT441" s="23"/>
      <c r="RPU441" s="23"/>
      <c r="RPV441" s="23"/>
      <c r="RPW441" s="23"/>
      <c r="RPX441" s="23"/>
      <c r="RPY441" s="23"/>
      <c r="RPZ441" s="23"/>
      <c r="RQA441" s="23"/>
      <c r="RQB441" s="23"/>
      <c r="RQC441" s="23"/>
      <c r="RQD441" s="23"/>
      <c r="RQE441" s="23"/>
      <c r="RQF441" s="23"/>
      <c r="RQG441" s="23"/>
      <c r="RQH441" s="23"/>
      <c r="RQI441" s="23"/>
      <c r="RQJ441" s="23"/>
      <c r="RQK441" s="23"/>
      <c r="RQL441" s="23"/>
      <c r="RQM441" s="23"/>
      <c r="RQN441" s="23"/>
      <c r="RQO441" s="23"/>
      <c r="RQP441" s="23"/>
      <c r="RQQ441" s="23"/>
      <c r="RQR441" s="23"/>
      <c r="RQS441" s="23"/>
      <c r="RQT441" s="23"/>
      <c r="RQU441" s="23"/>
      <c r="RQV441" s="23"/>
      <c r="RQW441" s="23"/>
      <c r="RQX441" s="23"/>
      <c r="RQY441" s="23"/>
      <c r="RQZ441" s="23"/>
      <c r="RRA441" s="23"/>
      <c r="RRB441" s="23"/>
      <c r="RRC441" s="23"/>
      <c r="RRD441" s="23"/>
      <c r="RRE441" s="23"/>
      <c r="RRF441" s="23"/>
      <c r="RRG441" s="23"/>
      <c r="RRH441" s="23"/>
      <c r="RRI441" s="23"/>
      <c r="RRJ441" s="23"/>
      <c r="RRK441" s="23"/>
      <c r="RRL441" s="23"/>
      <c r="RRM441" s="23"/>
      <c r="RRN441" s="23"/>
      <c r="RRO441" s="23"/>
      <c r="RRP441" s="23"/>
      <c r="RRQ441" s="23"/>
      <c r="RRR441" s="23"/>
      <c r="RRS441" s="23"/>
      <c r="RRT441" s="23"/>
      <c r="RRU441" s="23"/>
      <c r="RRV441" s="23"/>
      <c r="RRW441" s="23"/>
      <c r="RRX441" s="23"/>
      <c r="RRY441" s="23"/>
      <c r="RRZ441" s="23"/>
      <c r="RSA441" s="23"/>
      <c r="RSB441" s="23"/>
      <c r="RSC441" s="23"/>
      <c r="RSD441" s="23"/>
      <c r="RSE441" s="23"/>
      <c r="RSF441" s="23"/>
      <c r="RSG441" s="23"/>
      <c r="RSH441" s="23"/>
      <c r="RSI441" s="23"/>
      <c r="RSJ441" s="23"/>
      <c r="RSK441" s="23"/>
      <c r="RSL441" s="23"/>
      <c r="RSM441" s="23"/>
      <c r="RSN441" s="23"/>
      <c r="RSO441" s="23"/>
      <c r="RSP441" s="23"/>
      <c r="RSQ441" s="23"/>
      <c r="RSR441" s="23"/>
      <c r="RSS441" s="23"/>
      <c r="RST441" s="23"/>
      <c r="RSU441" s="23"/>
      <c r="RSV441" s="23"/>
      <c r="RSW441" s="23"/>
      <c r="RSX441" s="23"/>
      <c r="RSY441" s="23"/>
      <c r="RSZ441" s="23"/>
      <c r="RTA441" s="23"/>
      <c r="RTB441" s="23"/>
      <c r="RTC441" s="23"/>
      <c r="RTD441" s="23"/>
      <c r="RTE441" s="23"/>
      <c r="RTF441" s="23"/>
      <c r="RTG441" s="23"/>
      <c r="RTH441" s="23"/>
      <c r="RTI441" s="23"/>
      <c r="RTJ441" s="23"/>
      <c r="RTK441" s="23"/>
      <c r="RTL441" s="23"/>
      <c r="RTM441" s="23"/>
      <c r="RTN441" s="23"/>
      <c r="RTO441" s="23"/>
      <c r="RTP441" s="23"/>
      <c r="RTQ441" s="23"/>
      <c r="RTR441" s="23"/>
      <c r="RTS441" s="23"/>
      <c r="RTT441" s="23"/>
      <c r="RTU441" s="23"/>
      <c r="RTV441" s="23"/>
      <c r="RTW441" s="23"/>
      <c r="RTX441" s="23"/>
      <c r="RTY441" s="23"/>
      <c r="RTZ441" s="23"/>
      <c r="RUA441" s="23"/>
      <c r="RUB441" s="23"/>
      <c r="RUC441" s="23"/>
      <c r="RUD441" s="23"/>
      <c r="RUE441" s="23"/>
      <c r="RUF441" s="23"/>
      <c r="RUG441" s="23"/>
      <c r="RUH441" s="23"/>
      <c r="RUI441" s="23"/>
      <c r="RUJ441" s="23"/>
      <c r="RUK441" s="23"/>
      <c r="RUL441" s="23"/>
      <c r="RUM441" s="23"/>
      <c r="RUN441" s="23"/>
      <c r="RUO441" s="23"/>
      <c r="RUP441" s="23"/>
      <c r="RUQ441" s="23"/>
      <c r="RUR441" s="23"/>
      <c r="RUS441" s="23"/>
      <c r="RUT441" s="23"/>
      <c r="RUU441" s="23"/>
      <c r="RUV441" s="23"/>
      <c r="RUW441" s="23"/>
      <c r="RUX441" s="23"/>
      <c r="RUY441" s="23"/>
      <c r="RUZ441" s="23"/>
      <c r="RVA441" s="23"/>
      <c r="RVB441" s="23"/>
      <c r="RVC441" s="23"/>
      <c r="RVD441" s="23"/>
      <c r="RVE441" s="23"/>
      <c r="RVF441" s="23"/>
      <c r="RVG441" s="23"/>
      <c r="RVH441" s="23"/>
      <c r="RVI441" s="23"/>
      <c r="RVJ441" s="23"/>
      <c r="RVK441" s="23"/>
      <c r="RVL441" s="23"/>
      <c r="RVM441" s="23"/>
      <c r="RVN441" s="23"/>
      <c r="RVO441" s="23"/>
      <c r="RVP441" s="23"/>
      <c r="RVQ441" s="23"/>
      <c r="RVR441" s="23"/>
      <c r="RVS441" s="23"/>
      <c r="RVT441" s="23"/>
      <c r="RVU441" s="23"/>
      <c r="RVV441" s="23"/>
      <c r="RVW441" s="23"/>
      <c r="RVX441" s="23"/>
      <c r="RVY441" s="23"/>
      <c r="RVZ441" s="23"/>
      <c r="RWA441" s="23"/>
      <c r="RWB441" s="23"/>
      <c r="RWC441" s="23"/>
      <c r="RWD441" s="23"/>
      <c r="RWE441" s="23"/>
      <c r="RWF441" s="23"/>
      <c r="RWG441" s="23"/>
      <c r="RWH441" s="23"/>
      <c r="RWI441" s="23"/>
      <c r="RWJ441" s="23"/>
      <c r="RWK441" s="23"/>
      <c r="RWL441" s="23"/>
      <c r="RWM441" s="23"/>
      <c r="RWN441" s="23"/>
      <c r="RWO441" s="23"/>
      <c r="RWP441" s="23"/>
      <c r="RWQ441" s="23"/>
      <c r="RWR441" s="23"/>
      <c r="RWS441" s="23"/>
      <c r="RWT441" s="23"/>
      <c r="RWU441" s="23"/>
      <c r="RWV441" s="23"/>
      <c r="RWW441" s="23"/>
      <c r="RWX441" s="23"/>
      <c r="RWY441" s="23"/>
      <c r="RWZ441" s="23"/>
      <c r="RXA441" s="23"/>
      <c r="RXB441" s="23"/>
      <c r="RXC441" s="23"/>
      <c r="RXD441" s="23"/>
      <c r="RXE441" s="23"/>
      <c r="RXF441" s="23"/>
      <c r="RXG441" s="23"/>
      <c r="RXH441" s="23"/>
      <c r="RXI441" s="23"/>
      <c r="RXJ441" s="23"/>
      <c r="RXK441" s="23"/>
      <c r="RXL441" s="23"/>
      <c r="RXM441" s="23"/>
      <c r="RXN441" s="23"/>
      <c r="RXO441" s="23"/>
      <c r="RXP441" s="23"/>
      <c r="RXQ441" s="23"/>
      <c r="RXR441" s="23"/>
      <c r="RXS441" s="23"/>
      <c r="RXT441" s="23"/>
      <c r="RXU441" s="23"/>
      <c r="RXV441" s="23"/>
      <c r="RXW441" s="23"/>
      <c r="RXX441" s="23"/>
      <c r="RXY441" s="23"/>
      <c r="RXZ441" s="23"/>
      <c r="RYA441" s="23"/>
      <c r="RYB441" s="23"/>
      <c r="RYC441" s="23"/>
      <c r="RYD441" s="23"/>
      <c r="RYE441" s="23"/>
      <c r="RYF441" s="23"/>
      <c r="RYG441" s="23"/>
      <c r="RYH441" s="23"/>
      <c r="RYI441" s="23"/>
      <c r="RYJ441" s="23"/>
      <c r="RYK441" s="23"/>
      <c r="RYL441" s="23"/>
      <c r="RYM441" s="23"/>
      <c r="RYN441" s="23"/>
      <c r="RYO441" s="23"/>
      <c r="RYP441" s="23"/>
      <c r="RYQ441" s="23"/>
      <c r="RYR441" s="23"/>
      <c r="RYS441" s="23"/>
      <c r="RYT441" s="23"/>
      <c r="RYU441" s="23"/>
      <c r="RYV441" s="23"/>
      <c r="RYW441" s="23"/>
      <c r="RYX441" s="23"/>
      <c r="RYY441" s="23"/>
      <c r="RYZ441" s="23"/>
      <c r="RZA441" s="23"/>
      <c r="RZB441" s="23"/>
      <c r="RZC441" s="23"/>
      <c r="RZD441" s="23"/>
      <c r="RZE441" s="23"/>
      <c r="RZF441" s="23"/>
      <c r="RZG441" s="23"/>
      <c r="RZH441" s="23"/>
      <c r="RZI441" s="23"/>
      <c r="RZJ441" s="23"/>
      <c r="RZK441" s="23"/>
      <c r="RZL441" s="23"/>
      <c r="RZM441" s="23"/>
      <c r="RZN441" s="23"/>
      <c r="RZO441" s="23"/>
      <c r="RZP441" s="23"/>
      <c r="RZQ441" s="23"/>
      <c r="RZR441" s="23"/>
      <c r="RZS441" s="23"/>
      <c r="RZT441" s="23"/>
      <c r="RZU441" s="23"/>
      <c r="RZV441" s="23"/>
      <c r="RZW441" s="23"/>
      <c r="RZX441" s="23"/>
      <c r="RZY441" s="23"/>
      <c r="RZZ441" s="23"/>
      <c r="SAA441" s="23"/>
      <c r="SAB441" s="23"/>
      <c r="SAC441" s="23"/>
      <c r="SAD441" s="23"/>
      <c r="SAE441" s="23"/>
      <c r="SAF441" s="23"/>
      <c r="SAG441" s="23"/>
      <c r="SAH441" s="23"/>
      <c r="SAI441" s="23"/>
      <c r="SAJ441" s="23"/>
      <c r="SAK441" s="23"/>
      <c r="SAL441" s="23"/>
      <c r="SAM441" s="23"/>
      <c r="SAN441" s="23"/>
      <c r="SAO441" s="23"/>
      <c r="SAP441" s="23"/>
      <c r="SAQ441" s="23"/>
      <c r="SAR441" s="23"/>
      <c r="SAS441" s="23"/>
      <c r="SAT441" s="23"/>
      <c r="SAU441" s="23"/>
      <c r="SAV441" s="23"/>
      <c r="SAW441" s="23"/>
      <c r="SAX441" s="23"/>
      <c r="SAY441" s="23"/>
      <c r="SAZ441" s="23"/>
      <c r="SBA441" s="23"/>
      <c r="SBB441" s="23"/>
      <c r="SBC441" s="23"/>
      <c r="SBD441" s="23"/>
      <c r="SBE441" s="23"/>
      <c r="SBF441" s="23"/>
      <c r="SBG441" s="23"/>
      <c r="SBH441" s="23"/>
      <c r="SBI441" s="23"/>
      <c r="SBJ441" s="23"/>
      <c r="SBK441" s="23"/>
      <c r="SBL441" s="23"/>
      <c r="SBM441" s="23"/>
      <c r="SBN441" s="23"/>
      <c r="SBO441" s="23"/>
      <c r="SBP441" s="23"/>
      <c r="SBQ441" s="23"/>
      <c r="SBR441" s="23"/>
      <c r="SBS441" s="23"/>
      <c r="SBT441" s="23"/>
      <c r="SBU441" s="23"/>
      <c r="SBV441" s="23"/>
      <c r="SBW441" s="23"/>
      <c r="SBX441" s="23"/>
      <c r="SBY441" s="23"/>
      <c r="SBZ441" s="23"/>
      <c r="SCA441" s="23"/>
      <c r="SCB441" s="23"/>
      <c r="SCC441" s="23"/>
      <c r="SCD441" s="23"/>
      <c r="SCE441" s="23"/>
      <c r="SCF441" s="23"/>
      <c r="SCG441" s="23"/>
      <c r="SCH441" s="23"/>
      <c r="SCI441" s="23"/>
      <c r="SCJ441" s="23"/>
      <c r="SCK441" s="23"/>
      <c r="SCL441" s="23"/>
      <c r="SCM441" s="23"/>
      <c r="SCN441" s="23"/>
      <c r="SCO441" s="23"/>
      <c r="SCP441" s="23"/>
      <c r="SCQ441" s="23"/>
      <c r="SCR441" s="23"/>
      <c r="SCS441" s="23"/>
      <c r="SCT441" s="23"/>
      <c r="SCU441" s="23"/>
      <c r="SCV441" s="23"/>
      <c r="SCW441" s="23"/>
      <c r="SCX441" s="23"/>
      <c r="SCY441" s="23"/>
      <c r="SCZ441" s="23"/>
      <c r="SDA441" s="23"/>
      <c r="SDB441" s="23"/>
      <c r="SDC441" s="23"/>
      <c r="SDD441" s="23"/>
      <c r="SDE441" s="23"/>
      <c r="SDF441" s="23"/>
      <c r="SDG441" s="23"/>
      <c r="SDH441" s="23"/>
      <c r="SDI441" s="23"/>
      <c r="SDJ441" s="23"/>
      <c r="SDK441" s="23"/>
      <c r="SDL441" s="23"/>
      <c r="SDM441" s="23"/>
      <c r="SDN441" s="23"/>
      <c r="SDO441" s="23"/>
      <c r="SDP441" s="23"/>
      <c r="SDQ441" s="23"/>
      <c r="SDR441" s="23"/>
      <c r="SDS441" s="23"/>
      <c r="SDT441" s="23"/>
      <c r="SDU441" s="23"/>
      <c r="SDV441" s="23"/>
      <c r="SDW441" s="23"/>
      <c r="SDX441" s="23"/>
      <c r="SDY441" s="23"/>
      <c r="SDZ441" s="23"/>
      <c r="SEA441" s="23"/>
      <c r="SEB441" s="23"/>
      <c r="SEC441" s="23"/>
      <c r="SED441" s="23"/>
      <c r="SEE441" s="23"/>
      <c r="SEF441" s="23"/>
      <c r="SEG441" s="23"/>
      <c r="SEH441" s="23"/>
      <c r="SEI441" s="23"/>
      <c r="SEJ441" s="23"/>
      <c r="SEK441" s="23"/>
      <c r="SEL441" s="23"/>
      <c r="SEM441" s="23"/>
      <c r="SEN441" s="23"/>
      <c r="SEO441" s="23"/>
      <c r="SEP441" s="23"/>
      <c r="SEQ441" s="23"/>
      <c r="SER441" s="23"/>
      <c r="SES441" s="23"/>
      <c r="SET441" s="23"/>
      <c r="SEU441" s="23"/>
      <c r="SEV441" s="23"/>
      <c r="SEW441" s="23"/>
      <c r="SEX441" s="23"/>
      <c r="SEY441" s="23"/>
      <c r="SEZ441" s="23"/>
      <c r="SFA441" s="23"/>
      <c r="SFB441" s="23"/>
      <c r="SFC441" s="23"/>
      <c r="SFD441" s="23"/>
      <c r="SFE441" s="23"/>
      <c r="SFF441" s="23"/>
      <c r="SFG441" s="23"/>
      <c r="SFH441" s="23"/>
      <c r="SFI441" s="23"/>
      <c r="SFJ441" s="23"/>
      <c r="SFK441" s="23"/>
      <c r="SFL441" s="23"/>
      <c r="SFM441" s="23"/>
      <c r="SFN441" s="23"/>
      <c r="SFO441" s="23"/>
      <c r="SFP441" s="23"/>
      <c r="SFQ441" s="23"/>
      <c r="SFR441" s="23"/>
      <c r="SFS441" s="23"/>
      <c r="SFT441" s="23"/>
      <c r="SFU441" s="23"/>
      <c r="SFV441" s="23"/>
      <c r="SFW441" s="23"/>
      <c r="SFX441" s="23"/>
      <c r="SFY441" s="23"/>
      <c r="SFZ441" s="23"/>
      <c r="SGA441" s="23"/>
      <c r="SGB441" s="23"/>
      <c r="SGC441" s="23"/>
      <c r="SGD441" s="23"/>
      <c r="SGE441" s="23"/>
      <c r="SGF441" s="23"/>
      <c r="SGG441" s="23"/>
      <c r="SGH441" s="23"/>
      <c r="SGI441" s="23"/>
      <c r="SGJ441" s="23"/>
      <c r="SGK441" s="23"/>
      <c r="SGL441" s="23"/>
      <c r="SGM441" s="23"/>
      <c r="SGN441" s="23"/>
      <c r="SGO441" s="23"/>
      <c r="SGP441" s="23"/>
      <c r="SGQ441" s="23"/>
      <c r="SGR441" s="23"/>
      <c r="SGS441" s="23"/>
      <c r="SGT441" s="23"/>
      <c r="SGU441" s="23"/>
      <c r="SGV441" s="23"/>
      <c r="SGW441" s="23"/>
      <c r="SGX441" s="23"/>
      <c r="SGY441" s="23"/>
      <c r="SGZ441" s="23"/>
      <c r="SHA441" s="23"/>
      <c r="SHB441" s="23"/>
      <c r="SHC441" s="23"/>
      <c r="SHD441" s="23"/>
      <c r="SHE441" s="23"/>
      <c r="SHF441" s="23"/>
      <c r="SHG441" s="23"/>
      <c r="SHH441" s="23"/>
      <c r="SHI441" s="23"/>
      <c r="SHJ441" s="23"/>
      <c r="SHK441" s="23"/>
      <c r="SHL441" s="23"/>
      <c r="SHM441" s="23"/>
      <c r="SHN441" s="23"/>
      <c r="SHO441" s="23"/>
      <c r="SHP441" s="23"/>
      <c r="SHQ441" s="23"/>
      <c r="SHR441" s="23"/>
      <c r="SHS441" s="23"/>
      <c r="SHT441" s="23"/>
      <c r="SHU441" s="23"/>
      <c r="SHV441" s="23"/>
      <c r="SHW441" s="23"/>
      <c r="SHX441" s="23"/>
      <c r="SHY441" s="23"/>
      <c r="SHZ441" s="23"/>
      <c r="SIA441" s="23"/>
      <c r="SIB441" s="23"/>
      <c r="SIC441" s="23"/>
      <c r="SID441" s="23"/>
      <c r="SIE441" s="23"/>
      <c r="SIF441" s="23"/>
      <c r="SIG441" s="23"/>
      <c r="SIH441" s="23"/>
      <c r="SII441" s="23"/>
      <c r="SIJ441" s="23"/>
      <c r="SIK441" s="23"/>
      <c r="SIL441" s="23"/>
      <c r="SIM441" s="23"/>
      <c r="SIN441" s="23"/>
      <c r="SIO441" s="23"/>
      <c r="SIP441" s="23"/>
      <c r="SIQ441" s="23"/>
      <c r="SIR441" s="23"/>
      <c r="SIS441" s="23"/>
      <c r="SIT441" s="23"/>
      <c r="SIU441" s="23"/>
      <c r="SIV441" s="23"/>
      <c r="SIW441" s="23"/>
      <c r="SIX441" s="23"/>
      <c r="SIY441" s="23"/>
      <c r="SIZ441" s="23"/>
      <c r="SJA441" s="23"/>
      <c r="SJB441" s="23"/>
      <c r="SJC441" s="23"/>
      <c r="SJD441" s="23"/>
      <c r="SJE441" s="23"/>
      <c r="SJF441" s="23"/>
      <c r="SJG441" s="23"/>
      <c r="SJH441" s="23"/>
      <c r="SJI441" s="23"/>
      <c r="SJJ441" s="23"/>
      <c r="SJK441" s="23"/>
      <c r="SJL441" s="23"/>
      <c r="SJM441" s="23"/>
      <c r="SJN441" s="23"/>
      <c r="SJO441" s="23"/>
      <c r="SJP441" s="23"/>
      <c r="SJQ441" s="23"/>
      <c r="SJR441" s="23"/>
      <c r="SJS441" s="23"/>
      <c r="SJT441" s="23"/>
      <c r="SJU441" s="23"/>
      <c r="SJV441" s="23"/>
      <c r="SJW441" s="23"/>
      <c r="SJX441" s="23"/>
      <c r="SJY441" s="23"/>
      <c r="SJZ441" s="23"/>
      <c r="SKA441" s="23"/>
      <c r="SKB441" s="23"/>
      <c r="SKC441" s="23"/>
      <c r="SKD441" s="23"/>
      <c r="SKE441" s="23"/>
      <c r="SKF441" s="23"/>
      <c r="SKG441" s="23"/>
      <c r="SKH441" s="23"/>
      <c r="SKI441" s="23"/>
      <c r="SKJ441" s="23"/>
      <c r="SKK441" s="23"/>
      <c r="SKL441" s="23"/>
      <c r="SKM441" s="23"/>
      <c r="SKN441" s="23"/>
      <c r="SKO441" s="23"/>
      <c r="SKP441" s="23"/>
      <c r="SKQ441" s="23"/>
      <c r="SKR441" s="23"/>
      <c r="SKS441" s="23"/>
      <c r="SKT441" s="23"/>
      <c r="SKU441" s="23"/>
      <c r="SKV441" s="23"/>
      <c r="SKW441" s="23"/>
      <c r="SKX441" s="23"/>
      <c r="SKY441" s="23"/>
      <c r="SKZ441" s="23"/>
      <c r="SLA441" s="23"/>
      <c r="SLB441" s="23"/>
      <c r="SLC441" s="23"/>
      <c r="SLD441" s="23"/>
      <c r="SLE441" s="23"/>
      <c r="SLF441" s="23"/>
      <c r="SLG441" s="23"/>
      <c r="SLH441" s="23"/>
      <c r="SLI441" s="23"/>
      <c r="SLJ441" s="23"/>
      <c r="SLK441" s="23"/>
      <c r="SLL441" s="23"/>
      <c r="SLM441" s="23"/>
      <c r="SLN441" s="23"/>
      <c r="SLO441" s="23"/>
      <c r="SLP441" s="23"/>
      <c r="SLQ441" s="23"/>
      <c r="SLR441" s="23"/>
      <c r="SLS441" s="23"/>
      <c r="SLT441" s="23"/>
      <c r="SLU441" s="23"/>
      <c r="SLV441" s="23"/>
      <c r="SLW441" s="23"/>
      <c r="SLX441" s="23"/>
      <c r="SLY441" s="23"/>
      <c r="SLZ441" s="23"/>
      <c r="SMA441" s="23"/>
      <c r="SMB441" s="23"/>
      <c r="SMC441" s="23"/>
      <c r="SMD441" s="23"/>
      <c r="SME441" s="23"/>
      <c r="SMF441" s="23"/>
      <c r="SMG441" s="23"/>
      <c r="SMH441" s="23"/>
      <c r="SMI441" s="23"/>
      <c r="SMJ441" s="23"/>
      <c r="SMK441" s="23"/>
      <c r="SML441" s="23"/>
      <c r="SMM441" s="23"/>
      <c r="SMN441" s="23"/>
      <c r="SMO441" s="23"/>
      <c r="SMP441" s="23"/>
      <c r="SMQ441" s="23"/>
      <c r="SMR441" s="23"/>
      <c r="SMS441" s="23"/>
      <c r="SMT441" s="23"/>
      <c r="SMU441" s="23"/>
      <c r="SMV441" s="23"/>
      <c r="SMW441" s="23"/>
      <c r="SMX441" s="23"/>
      <c r="SMY441" s="23"/>
      <c r="SMZ441" s="23"/>
      <c r="SNA441" s="23"/>
      <c r="SNB441" s="23"/>
      <c r="SNC441" s="23"/>
      <c r="SND441" s="23"/>
      <c r="SNE441" s="23"/>
      <c r="SNF441" s="23"/>
      <c r="SNG441" s="23"/>
      <c r="SNH441" s="23"/>
      <c r="SNI441" s="23"/>
      <c r="SNJ441" s="23"/>
      <c r="SNK441" s="23"/>
      <c r="SNL441" s="23"/>
      <c r="SNM441" s="23"/>
      <c r="SNN441" s="23"/>
      <c r="SNO441" s="23"/>
      <c r="SNP441" s="23"/>
      <c r="SNQ441" s="23"/>
      <c r="SNR441" s="23"/>
      <c r="SNS441" s="23"/>
      <c r="SNT441" s="23"/>
      <c r="SNU441" s="23"/>
      <c r="SNV441" s="23"/>
      <c r="SNW441" s="23"/>
      <c r="SNX441" s="23"/>
      <c r="SNY441" s="23"/>
      <c r="SNZ441" s="23"/>
      <c r="SOA441" s="23"/>
      <c r="SOB441" s="23"/>
      <c r="SOC441" s="23"/>
      <c r="SOD441" s="23"/>
      <c r="SOE441" s="23"/>
      <c r="SOF441" s="23"/>
      <c r="SOG441" s="23"/>
      <c r="SOH441" s="23"/>
      <c r="SOI441" s="23"/>
      <c r="SOJ441" s="23"/>
      <c r="SOK441" s="23"/>
      <c r="SOL441" s="23"/>
      <c r="SOM441" s="23"/>
      <c r="SON441" s="23"/>
      <c r="SOO441" s="23"/>
      <c r="SOP441" s="23"/>
      <c r="SOQ441" s="23"/>
      <c r="SOR441" s="23"/>
      <c r="SOS441" s="23"/>
      <c r="SOT441" s="23"/>
      <c r="SOU441" s="23"/>
      <c r="SOV441" s="23"/>
      <c r="SOW441" s="23"/>
      <c r="SOX441" s="23"/>
      <c r="SOY441" s="23"/>
      <c r="SOZ441" s="23"/>
      <c r="SPA441" s="23"/>
      <c r="SPB441" s="23"/>
      <c r="SPC441" s="23"/>
      <c r="SPD441" s="23"/>
      <c r="SPE441" s="23"/>
      <c r="SPF441" s="23"/>
      <c r="SPG441" s="23"/>
      <c r="SPH441" s="23"/>
      <c r="SPI441" s="23"/>
      <c r="SPJ441" s="23"/>
      <c r="SPK441" s="23"/>
      <c r="SPL441" s="23"/>
      <c r="SPM441" s="23"/>
      <c r="SPN441" s="23"/>
      <c r="SPO441" s="23"/>
      <c r="SPP441" s="23"/>
      <c r="SPQ441" s="23"/>
      <c r="SPR441" s="23"/>
      <c r="SPS441" s="23"/>
      <c r="SPT441" s="23"/>
      <c r="SPU441" s="23"/>
      <c r="SPV441" s="23"/>
      <c r="SPW441" s="23"/>
      <c r="SPX441" s="23"/>
      <c r="SPY441" s="23"/>
      <c r="SPZ441" s="23"/>
      <c r="SQA441" s="23"/>
      <c r="SQB441" s="23"/>
      <c r="SQC441" s="23"/>
      <c r="SQD441" s="23"/>
      <c r="SQE441" s="23"/>
      <c r="SQF441" s="23"/>
      <c r="SQG441" s="23"/>
      <c r="SQH441" s="23"/>
      <c r="SQI441" s="23"/>
      <c r="SQJ441" s="23"/>
      <c r="SQK441" s="23"/>
      <c r="SQL441" s="23"/>
      <c r="SQM441" s="23"/>
      <c r="SQN441" s="23"/>
      <c r="SQO441" s="23"/>
      <c r="SQP441" s="23"/>
      <c r="SQQ441" s="23"/>
      <c r="SQR441" s="23"/>
      <c r="SQS441" s="23"/>
      <c r="SQT441" s="23"/>
      <c r="SQU441" s="23"/>
      <c r="SQV441" s="23"/>
      <c r="SQW441" s="23"/>
      <c r="SQX441" s="23"/>
      <c r="SQY441" s="23"/>
      <c r="SQZ441" s="23"/>
      <c r="SRA441" s="23"/>
      <c r="SRB441" s="23"/>
      <c r="SRC441" s="23"/>
      <c r="SRD441" s="23"/>
      <c r="SRE441" s="23"/>
      <c r="SRF441" s="23"/>
      <c r="SRG441" s="23"/>
      <c r="SRH441" s="23"/>
      <c r="SRI441" s="23"/>
      <c r="SRJ441" s="23"/>
      <c r="SRK441" s="23"/>
      <c r="SRL441" s="23"/>
      <c r="SRM441" s="23"/>
      <c r="SRN441" s="23"/>
      <c r="SRO441" s="23"/>
      <c r="SRP441" s="23"/>
      <c r="SRQ441" s="23"/>
      <c r="SRR441" s="23"/>
      <c r="SRS441" s="23"/>
      <c r="SRT441" s="23"/>
      <c r="SRU441" s="23"/>
      <c r="SRV441" s="23"/>
      <c r="SRW441" s="23"/>
      <c r="SRX441" s="23"/>
      <c r="SRY441" s="23"/>
      <c r="SRZ441" s="23"/>
      <c r="SSA441" s="23"/>
      <c r="SSB441" s="23"/>
      <c r="SSC441" s="23"/>
      <c r="SSD441" s="23"/>
      <c r="SSE441" s="23"/>
      <c r="SSF441" s="23"/>
      <c r="SSG441" s="23"/>
      <c r="SSH441" s="23"/>
      <c r="SSI441" s="23"/>
      <c r="SSJ441" s="23"/>
      <c r="SSK441" s="23"/>
      <c r="SSL441" s="23"/>
      <c r="SSM441" s="23"/>
      <c r="SSN441" s="23"/>
      <c r="SSO441" s="23"/>
      <c r="SSP441" s="23"/>
      <c r="SSQ441" s="23"/>
      <c r="SSR441" s="23"/>
      <c r="SSS441" s="23"/>
      <c r="SST441" s="23"/>
      <c r="SSU441" s="23"/>
      <c r="SSV441" s="23"/>
      <c r="SSW441" s="23"/>
      <c r="SSX441" s="23"/>
      <c r="SSY441" s="23"/>
      <c r="SSZ441" s="23"/>
      <c r="STA441" s="23"/>
      <c r="STB441" s="23"/>
      <c r="STC441" s="23"/>
      <c r="STD441" s="23"/>
      <c r="STE441" s="23"/>
      <c r="STF441" s="23"/>
      <c r="STG441" s="23"/>
      <c r="STH441" s="23"/>
      <c r="STI441" s="23"/>
      <c r="STJ441" s="23"/>
      <c r="STK441" s="23"/>
      <c r="STL441" s="23"/>
      <c r="STM441" s="23"/>
      <c r="STN441" s="23"/>
      <c r="STO441" s="23"/>
      <c r="STP441" s="23"/>
      <c r="STQ441" s="23"/>
      <c r="STR441" s="23"/>
      <c r="STS441" s="23"/>
      <c r="STT441" s="23"/>
      <c r="STU441" s="23"/>
      <c r="STV441" s="23"/>
      <c r="STW441" s="23"/>
      <c r="STX441" s="23"/>
      <c r="STY441" s="23"/>
      <c r="STZ441" s="23"/>
      <c r="SUA441" s="23"/>
      <c r="SUB441" s="23"/>
      <c r="SUC441" s="23"/>
      <c r="SUD441" s="23"/>
      <c r="SUE441" s="23"/>
      <c r="SUF441" s="23"/>
      <c r="SUG441" s="23"/>
      <c r="SUH441" s="23"/>
      <c r="SUI441" s="23"/>
      <c r="SUJ441" s="23"/>
      <c r="SUK441" s="23"/>
      <c r="SUL441" s="23"/>
      <c r="SUM441" s="23"/>
      <c r="SUN441" s="23"/>
      <c r="SUO441" s="23"/>
      <c r="SUP441" s="23"/>
      <c r="SUQ441" s="23"/>
      <c r="SUR441" s="23"/>
      <c r="SUS441" s="23"/>
      <c r="SUT441" s="23"/>
      <c r="SUU441" s="23"/>
      <c r="SUV441" s="23"/>
      <c r="SUW441" s="23"/>
      <c r="SUX441" s="23"/>
      <c r="SUY441" s="23"/>
      <c r="SUZ441" s="23"/>
      <c r="SVA441" s="23"/>
      <c r="SVB441" s="23"/>
      <c r="SVC441" s="23"/>
      <c r="SVD441" s="23"/>
      <c r="SVE441" s="23"/>
      <c r="SVF441" s="23"/>
      <c r="SVG441" s="23"/>
      <c r="SVH441" s="23"/>
      <c r="SVI441" s="23"/>
      <c r="SVJ441" s="23"/>
      <c r="SVK441" s="23"/>
      <c r="SVL441" s="23"/>
      <c r="SVM441" s="23"/>
      <c r="SVN441" s="23"/>
      <c r="SVO441" s="23"/>
      <c r="SVP441" s="23"/>
      <c r="SVQ441" s="23"/>
      <c r="SVR441" s="23"/>
      <c r="SVS441" s="23"/>
      <c r="SVT441" s="23"/>
      <c r="SVU441" s="23"/>
      <c r="SVV441" s="23"/>
      <c r="SVW441" s="23"/>
      <c r="SVX441" s="23"/>
      <c r="SVY441" s="23"/>
      <c r="SVZ441" s="23"/>
      <c r="SWA441" s="23"/>
      <c r="SWB441" s="23"/>
      <c r="SWC441" s="23"/>
      <c r="SWD441" s="23"/>
      <c r="SWE441" s="23"/>
      <c r="SWF441" s="23"/>
      <c r="SWG441" s="23"/>
      <c r="SWH441" s="23"/>
      <c r="SWI441" s="23"/>
      <c r="SWJ441" s="23"/>
      <c r="SWK441" s="23"/>
      <c r="SWL441" s="23"/>
      <c r="SWM441" s="23"/>
      <c r="SWN441" s="23"/>
      <c r="SWO441" s="23"/>
      <c r="SWP441" s="23"/>
      <c r="SWQ441" s="23"/>
      <c r="SWR441" s="23"/>
      <c r="SWS441" s="23"/>
      <c r="SWT441" s="23"/>
      <c r="SWU441" s="23"/>
      <c r="SWV441" s="23"/>
      <c r="SWW441" s="23"/>
      <c r="SWX441" s="23"/>
      <c r="SWY441" s="23"/>
      <c r="SWZ441" s="23"/>
      <c r="SXA441" s="23"/>
      <c r="SXB441" s="23"/>
      <c r="SXC441" s="23"/>
      <c r="SXD441" s="23"/>
      <c r="SXE441" s="23"/>
      <c r="SXF441" s="23"/>
      <c r="SXG441" s="23"/>
      <c r="SXH441" s="23"/>
      <c r="SXI441" s="23"/>
      <c r="SXJ441" s="23"/>
      <c r="SXK441" s="23"/>
      <c r="SXL441" s="23"/>
      <c r="SXM441" s="23"/>
      <c r="SXN441" s="23"/>
      <c r="SXO441" s="23"/>
      <c r="SXP441" s="23"/>
      <c r="SXQ441" s="23"/>
      <c r="SXR441" s="23"/>
      <c r="SXS441" s="23"/>
      <c r="SXT441" s="23"/>
      <c r="SXU441" s="23"/>
      <c r="SXV441" s="23"/>
      <c r="SXW441" s="23"/>
      <c r="SXX441" s="23"/>
      <c r="SXY441" s="23"/>
      <c r="SXZ441" s="23"/>
      <c r="SYA441" s="23"/>
      <c r="SYB441" s="23"/>
      <c r="SYC441" s="23"/>
      <c r="SYD441" s="23"/>
      <c r="SYE441" s="23"/>
      <c r="SYF441" s="23"/>
      <c r="SYG441" s="23"/>
      <c r="SYH441" s="23"/>
      <c r="SYI441" s="23"/>
      <c r="SYJ441" s="23"/>
      <c r="SYK441" s="23"/>
      <c r="SYL441" s="23"/>
      <c r="SYM441" s="23"/>
      <c r="SYN441" s="23"/>
      <c r="SYO441" s="23"/>
      <c r="SYP441" s="23"/>
      <c r="SYQ441" s="23"/>
      <c r="SYR441" s="23"/>
      <c r="SYS441" s="23"/>
      <c r="SYT441" s="23"/>
      <c r="SYU441" s="23"/>
      <c r="SYV441" s="23"/>
      <c r="SYW441" s="23"/>
      <c r="SYX441" s="23"/>
      <c r="SYY441" s="23"/>
      <c r="SYZ441" s="23"/>
      <c r="SZA441" s="23"/>
      <c r="SZB441" s="23"/>
      <c r="SZC441" s="23"/>
      <c r="SZD441" s="23"/>
      <c r="SZE441" s="23"/>
      <c r="SZF441" s="23"/>
      <c r="SZG441" s="23"/>
      <c r="SZH441" s="23"/>
      <c r="SZI441" s="23"/>
      <c r="SZJ441" s="23"/>
      <c r="SZK441" s="23"/>
      <c r="SZL441" s="23"/>
      <c r="SZM441" s="23"/>
      <c r="SZN441" s="23"/>
      <c r="SZO441" s="23"/>
      <c r="SZP441" s="23"/>
      <c r="SZQ441" s="23"/>
      <c r="SZR441" s="23"/>
      <c r="SZS441" s="23"/>
      <c r="SZT441" s="23"/>
      <c r="SZU441" s="23"/>
      <c r="SZV441" s="23"/>
      <c r="SZW441" s="23"/>
      <c r="SZX441" s="23"/>
      <c r="SZY441" s="23"/>
      <c r="SZZ441" s="23"/>
      <c r="TAA441" s="23"/>
      <c r="TAB441" s="23"/>
      <c r="TAC441" s="23"/>
      <c r="TAD441" s="23"/>
      <c r="TAE441" s="23"/>
      <c r="TAF441" s="23"/>
      <c r="TAG441" s="23"/>
      <c r="TAH441" s="23"/>
      <c r="TAI441" s="23"/>
      <c r="TAJ441" s="23"/>
      <c r="TAK441" s="23"/>
      <c r="TAL441" s="23"/>
      <c r="TAM441" s="23"/>
      <c r="TAN441" s="23"/>
      <c r="TAO441" s="23"/>
      <c r="TAP441" s="23"/>
      <c r="TAQ441" s="23"/>
      <c r="TAR441" s="23"/>
      <c r="TAS441" s="23"/>
      <c r="TAT441" s="23"/>
      <c r="TAU441" s="23"/>
      <c r="TAV441" s="23"/>
      <c r="TAW441" s="23"/>
      <c r="TAX441" s="23"/>
      <c r="TAY441" s="23"/>
      <c r="TAZ441" s="23"/>
      <c r="TBA441" s="23"/>
      <c r="TBB441" s="23"/>
      <c r="TBC441" s="23"/>
      <c r="TBD441" s="23"/>
      <c r="TBE441" s="23"/>
      <c r="TBF441" s="23"/>
      <c r="TBG441" s="23"/>
      <c r="TBH441" s="23"/>
      <c r="TBI441" s="23"/>
      <c r="TBJ441" s="23"/>
      <c r="TBK441" s="23"/>
      <c r="TBL441" s="23"/>
      <c r="TBM441" s="23"/>
      <c r="TBN441" s="23"/>
      <c r="TBO441" s="23"/>
      <c r="TBP441" s="23"/>
      <c r="TBQ441" s="23"/>
      <c r="TBR441" s="23"/>
      <c r="TBS441" s="23"/>
      <c r="TBT441" s="23"/>
      <c r="TBU441" s="23"/>
      <c r="TBV441" s="23"/>
      <c r="TBW441" s="23"/>
      <c r="TBX441" s="23"/>
      <c r="TBY441" s="23"/>
      <c r="TBZ441" s="23"/>
      <c r="TCA441" s="23"/>
      <c r="TCB441" s="23"/>
      <c r="TCC441" s="23"/>
      <c r="TCD441" s="23"/>
      <c r="TCE441" s="23"/>
      <c r="TCF441" s="23"/>
      <c r="TCG441" s="23"/>
      <c r="TCH441" s="23"/>
      <c r="TCI441" s="23"/>
      <c r="TCJ441" s="23"/>
      <c r="TCK441" s="23"/>
      <c r="TCL441" s="23"/>
      <c r="TCM441" s="23"/>
      <c r="TCN441" s="23"/>
      <c r="TCO441" s="23"/>
      <c r="TCP441" s="23"/>
      <c r="TCQ441" s="23"/>
      <c r="TCR441" s="23"/>
      <c r="TCS441" s="23"/>
      <c r="TCT441" s="23"/>
      <c r="TCU441" s="23"/>
      <c r="TCV441" s="23"/>
      <c r="TCW441" s="23"/>
      <c r="TCX441" s="23"/>
      <c r="TCY441" s="23"/>
      <c r="TCZ441" s="23"/>
      <c r="TDA441" s="23"/>
      <c r="TDB441" s="23"/>
      <c r="TDC441" s="23"/>
      <c r="TDD441" s="23"/>
      <c r="TDE441" s="23"/>
      <c r="TDF441" s="23"/>
      <c r="TDG441" s="23"/>
      <c r="TDH441" s="23"/>
      <c r="TDI441" s="23"/>
      <c r="TDJ441" s="23"/>
      <c r="TDK441" s="23"/>
      <c r="TDL441" s="23"/>
      <c r="TDM441" s="23"/>
      <c r="TDN441" s="23"/>
      <c r="TDO441" s="23"/>
      <c r="TDP441" s="23"/>
      <c r="TDQ441" s="23"/>
      <c r="TDR441" s="23"/>
      <c r="TDS441" s="23"/>
      <c r="TDT441" s="23"/>
      <c r="TDU441" s="23"/>
      <c r="TDV441" s="23"/>
      <c r="TDW441" s="23"/>
      <c r="TDX441" s="23"/>
      <c r="TDY441" s="23"/>
      <c r="TDZ441" s="23"/>
      <c r="TEA441" s="23"/>
      <c r="TEB441" s="23"/>
      <c r="TEC441" s="23"/>
      <c r="TED441" s="23"/>
      <c r="TEE441" s="23"/>
      <c r="TEF441" s="23"/>
      <c r="TEG441" s="23"/>
      <c r="TEH441" s="23"/>
      <c r="TEI441" s="23"/>
      <c r="TEJ441" s="23"/>
      <c r="TEK441" s="23"/>
      <c r="TEL441" s="23"/>
      <c r="TEM441" s="23"/>
      <c r="TEN441" s="23"/>
      <c r="TEO441" s="23"/>
      <c r="TEP441" s="23"/>
      <c r="TEQ441" s="23"/>
      <c r="TER441" s="23"/>
      <c r="TES441" s="23"/>
      <c r="TET441" s="23"/>
      <c r="TEU441" s="23"/>
      <c r="TEV441" s="23"/>
      <c r="TEW441" s="23"/>
      <c r="TEX441" s="23"/>
      <c r="TEY441" s="23"/>
      <c r="TEZ441" s="23"/>
      <c r="TFA441" s="23"/>
      <c r="TFB441" s="23"/>
      <c r="TFC441" s="23"/>
      <c r="TFD441" s="23"/>
      <c r="TFE441" s="23"/>
      <c r="TFF441" s="23"/>
      <c r="TFG441" s="23"/>
      <c r="TFH441" s="23"/>
      <c r="TFI441" s="23"/>
      <c r="TFJ441" s="23"/>
      <c r="TFK441" s="23"/>
      <c r="TFL441" s="23"/>
      <c r="TFM441" s="23"/>
      <c r="TFN441" s="23"/>
      <c r="TFO441" s="23"/>
      <c r="TFP441" s="23"/>
      <c r="TFQ441" s="23"/>
      <c r="TFR441" s="23"/>
      <c r="TFS441" s="23"/>
      <c r="TFT441" s="23"/>
      <c r="TFU441" s="23"/>
      <c r="TFV441" s="23"/>
      <c r="TFW441" s="23"/>
      <c r="TFX441" s="23"/>
      <c r="TFY441" s="23"/>
      <c r="TFZ441" s="23"/>
      <c r="TGA441" s="23"/>
      <c r="TGB441" s="23"/>
      <c r="TGC441" s="23"/>
      <c r="TGD441" s="23"/>
      <c r="TGE441" s="23"/>
      <c r="TGF441" s="23"/>
      <c r="TGG441" s="23"/>
      <c r="TGH441" s="23"/>
      <c r="TGI441" s="23"/>
      <c r="TGJ441" s="23"/>
      <c r="TGK441" s="23"/>
      <c r="TGL441" s="23"/>
      <c r="TGM441" s="23"/>
      <c r="TGN441" s="23"/>
      <c r="TGO441" s="23"/>
      <c r="TGP441" s="23"/>
      <c r="TGQ441" s="23"/>
      <c r="TGR441" s="23"/>
      <c r="TGS441" s="23"/>
      <c r="TGT441" s="23"/>
      <c r="TGU441" s="23"/>
      <c r="TGV441" s="23"/>
      <c r="TGW441" s="23"/>
      <c r="TGX441" s="23"/>
      <c r="TGY441" s="23"/>
      <c r="TGZ441" s="23"/>
      <c r="THA441" s="23"/>
      <c r="THB441" s="23"/>
      <c r="THC441" s="23"/>
      <c r="THD441" s="23"/>
      <c r="THE441" s="23"/>
      <c r="THF441" s="23"/>
      <c r="THG441" s="23"/>
      <c r="THH441" s="23"/>
      <c r="THI441" s="23"/>
      <c r="THJ441" s="23"/>
      <c r="THK441" s="23"/>
      <c r="THL441" s="23"/>
      <c r="THM441" s="23"/>
      <c r="THN441" s="23"/>
      <c r="THO441" s="23"/>
      <c r="THP441" s="23"/>
      <c r="THQ441" s="23"/>
      <c r="THR441" s="23"/>
      <c r="THS441" s="23"/>
      <c r="THT441" s="23"/>
      <c r="THU441" s="23"/>
      <c r="THV441" s="23"/>
      <c r="THW441" s="23"/>
      <c r="THX441" s="23"/>
      <c r="THY441" s="23"/>
      <c r="THZ441" s="23"/>
      <c r="TIA441" s="23"/>
      <c r="TIB441" s="23"/>
      <c r="TIC441" s="23"/>
      <c r="TID441" s="23"/>
      <c r="TIE441" s="23"/>
      <c r="TIF441" s="23"/>
      <c r="TIG441" s="23"/>
      <c r="TIH441" s="23"/>
      <c r="TII441" s="23"/>
      <c r="TIJ441" s="23"/>
      <c r="TIK441" s="23"/>
      <c r="TIL441" s="23"/>
      <c r="TIM441" s="23"/>
      <c r="TIN441" s="23"/>
      <c r="TIO441" s="23"/>
      <c r="TIP441" s="23"/>
      <c r="TIQ441" s="23"/>
      <c r="TIR441" s="23"/>
      <c r="TIS441" s="23"/>
      <c r="TIT441" s="23"/>
      <c r="TIU441" s="23"/>
      <c r="TIV441" s="23"/>
      <c r="TIW441" s="23"/>
      <c r="TIX441" s="23"/>
      <c r="TIY441" s="23"/>
      <c r="TIZ441" s="23"/>
      <c r="TJA441" s="23"/>
      <c r="TJB441" s="23"/>
      <c r="TJC441" s="23"/>
      <c r="TJD441" s="23"/>
      <c r="TJE441" s="23"/>
      <c r="TJF441" s="23"/>
      <c r="TJG441" s="23"/>
      <c r="TJH441" s="23"/>
      <c r="TJI441" s="23"/>
      <c r="TJJ441" s="23"/>
      <c r="TJK441" s="23"/>
      <c r="TJL441" s="23"/>
      <c r="TJM441" s="23"/>
      <c r="TJN441" s="23"/>
      <c r="TJO441" s="23"/>
      <c r="TJP441" s="23"/>
      <c r="TJQ441" s="23"/>
      <c r="TJR441" s="23"/>
      <c r="TJS441" s="23"/>
      <c r="TJT441" s="23"/>
      <c r="TJU441" s="23"/>
      <c r="TJV441" s="23"/>
      <c r="TJW441" s="23"/>
      <c r="TJX441" s="23"/>
      <c r="TJY441" s="23"/>
      <c r="TJZ441" s="23"/>
      <c r="TKA441" s="23"/>
      <c r="TKB441" s="23"/>
      <c r="TKC441" s="23"/>
      <c r="TKD441" s="23"/>
      <c r="TKE441" s="23"/>
      <c r="TKF441" s="23"/>
      <c r="TKG441" s="23"/>
      <c r="TKH441" s="23"/>
      <c r="TKI441" s="23"/>
      <c r="TKJ441" s="23"/>
      <c r="TKK441" s="23"/>
      <c r="TKL441" s="23"/>
      <c r="TKM441" s="23"/>
      <c r="TKN441" s="23"/>
      <c r="TKO441" s="23"/>
      <c r="TKP441" s="23"/>
      <c r="TKQ441" s="23"/>
      <c r="TKR441" s="23"/>
      <c r="TKS441" s="23"/>
      <c r="TKT441" s="23"/>
      <c r="TKU441" s="23"/>
      <c r="TKV441" s="23"/>
      <c r="TKW441" s="23"/>
      <c r="TKX441" s="23"/>
      <c r="TKY441" s="23"/>
      <c r="TKZ441" s="23"/>
      <c r="TLA441" s="23"/>
      <c r="TLB441" s="23"/>
      <c r="TLC441" s="23"/>
      <c r="TLD441" s="23"/>
      <c r="TLE441" s="23"/>
      <c r="TLF441" s="23"/>
      <c r="TLG441" s="23"/>
      <c r="TLH441" s="23"/>
      <c r="TLI441" s="23"/>
      <c r="TLJ441" s="23"/>
      <c r="TLK441" s="23"/>
      <c r="TLL441" s="23"/>
      <c r="TLM441" s="23"/>
      <c r="TLN441" s="23"/>
      <c r="TLO441" s="23"/>
      <c r="TLP441" s="23"/>
      <c r="TLQ441" s="23"/>
      <c r="TLR441" s="23"/>
      <c r="TLS441" s="23"/>
      <c r="TLT441" s="23"/>
      <c r="TLU441" s="23"/>
      <c r="TLV441" s="23"/>
      <c r="TLW441" s="23"/>
      <c r="TLX441" s="23"/>
      <c r="TLY441" s="23"/>
      <c r="TLZ441" s="23"/>
      <c r="TMA441" s="23"/>
      <c r="TMB441" s="23"/>
      <c r="TMC441" s="23"/>
      <c r="TMD441" s="23"/>
      <c r="TME441" s="23"/>
      <c r="TMF441" s="23"/>
      <c r="TMG441" s="23"/>
      <c r="TMH441" s="23"/>
      <c r="TMI441" s="23"/>
      <c r="TMJ441" s="23"/>
      <c r="TMK441" s="23"/>
      <c r="TML441" s="23"/>
      <c r="TMM441" s="23"/>
      <c r="TMN441" s="23"/>
      <c r="TMO441" s="23"/>
      <c r="TMP441" s="23"/>
      <c r="TMQ441" s="23"/>
      <c r="TMR441" s="23"/>
      <c r="TMS441" s="23"/>
      <c r="TMT441" s="23"/>
      <c r="TMU441" s="23"/>
      <c r="TMV441" s="23"/>
      <c r="TMW441" s="23"/>
      <c r="TMX441" s="23"/>
      <c r="TMY441" s="23"/>
      <c r="TMZ441" s="23"/>
      <c r="TNA441" s="23"/>
      <c r="TNB441" s="23"/>
      <c r="TNC441" s="23"/>
      <c r="TND441" s="23"/>
      <c r="TNE441" s="23"/>
      <c r="TNF441" s="23"/>
      <c r="TNG441" s="23"/>
      <c r="TNH441" s="23"/>
      <c r="TNI441" s="23"/>
      <c r="TNJ441" s="23"/>
      <c r="TNK441" s="23"/>
      <c r="TNL441" s="23"/>
      <c r="TNM441" s="23"/>
      <c r="TNN441" s="23"/>
      <c r="TNO441" s="23"/>
      <c r="TNP441" s="23"/>
      <c r="TNQ441" s="23"/>
      <c r="TNR441" s="23"/>
      <c r="TNS441" s="23"/>
      <c r="TNT441" s="23"/>
      <c r="TNU441" s="23"/>
      <c r="TNV441" s="23"/>
      <c r="TNW441" s="23"/>
      <c r="TNX441" s="23"/>
      <c r="TNY441" s="23"/>
      <c r="TNZ441" s="23"/>
      <c r="TOA441" s="23"/>
      <c r="TOB441" s="23"/>
      <c r="TOC441" s="23"/>
      <c r="TOD441" s="23"/>
      <c r="TOE441" s="23"/>
      <c r="TOF441" s="23"/>
      <c r="TOG441" s="23"/>
      <c r="TOH441" s="23"/>
      <c r="TOI441" s="23"/>
      <c r="TOJ441" s="23"/>
      <c r="TOK441" s="23"/>
      <c r="TOL441" s="23"/>
      <c r="TOM441" s="23"/>
      <c r="TON441" s="23"/>
      <c r="TOO441" s="23"/>
      <c r="TOP441" s="23"/>
      <c r="TOQ441" s="23"/>
      <c r="TOR441" s="23"/>
      <c r="TOS441" s="23"/>
      <c r="TOT441" s="23"/>
      <c r="TOU441" s="23"/>
      <c r="TOV441" s="23"/>
      <c r="TOW441" s="23"/>
      <c r="TOX441" s="23"/>
      <c r="TOY441" s="23"/>
      <c r="TOZ441" s="23"/>
      <c r="TPA441" s="23"/>
      <c r="TPB441" s="23"/>
      <c r="TPC441" s="23"/>
      <c r="TPD441" s="23"/>
      <c r="TPE441" s="23"/>
      <c r="TPF441" s="23"/>
      <c r="TPG441" s="23"/>
      <c r="TPH441" s="23"/>
      <c r="TPI441" s="23"/>
      <c r="TPJ441" s="23"/>
      <c r="TPK441" s="23"/>
      <c r="TPL441" s="23"/>
      <c r="TPM441" s="23"/>
      <c r="TPN441" s="23"/>
      <c r="TPO441" s="23"/>
      <c r="TPP441" s="23"/>
      <c r="TPQ441" s="23"/>
      <c r="TPR441" s="23"/>
      <c r="TPS441" s="23"/>
      <c r="TPT441" s="23"/>
      <c r="TPU441" s="23"/>
      <c r="TPV441" s="23"/>
      <c r="TPW441" s="23"/>
      <c r="TPX441" s="23"/>
      <c r="TPY441" s="23"/>
      <c r="TPZ441" s="23"/>
      <c r="TQA441" s="23"/>
      <c r="TQB441" s="23"/>
      <c r="TQC441" s="23"/>
      <c r="TQD441" s="23"/>
      <c r="TQE441" s="23"/>
      <c r="TQF441" s="23"/>
      <c r="TQG441" s="23"/>
      <c r="TQH441" s="23"/>
      <c r="TQI441" s="23"/>
      <c r="TQJ441" s="23"/>
      <c r="TQK441" s="23"/>
      <c r="TQL441" s="23"/>
      <c r="TQM441" s="23"/>
      <c r="TQN441" s="23"/>
      <c r="TQO441" s="23"/>
      <c r="TQP441" s="23"/>
      <c r="TQQ441" s="23"/>
      <c r="TQR441" s="23"/>
      <c r="TQS441" s="23"/>
      <c r="TQT441" s="23"/>
      <c r="TQU441" s="23"/>
      <c r="TQV441" s="23"/>
      <c r="TQW441" s="23"/>
      <c r="TQX441" s="23"/>
      <c r="TQY441" s="23"/>
      <c r="TQZ441" s="23"/>
      <c r="TRA441" s="23"/>
      <c r="TRB441" s="23"/>
      <c r="TRC441" s="23"/>
      <c r="TRD441" s="23"/>
      <c r="TRE441" s="23"/>
      <c r="TRF441" s="23"/>
      <c r="TRG441" s="23"/>
      <c r="TRH441" s="23"/>
      <c r="TRI441" s="23"/>
      <c r="TRJ441" s="23"/>
      <c r="TRK441" s="23"/>
      <c r="TRL441" s="23"/>
      <c r="TRM441" s="23"/>
      <c r="TRN441" s="23"/>
      <c r="TRO441" s="23"/>
      <c r="TRP441" s="23"/>
      <c r="TRQ441" s="23"/>
      <c r="TRR441" s="23"/>
      <c r="TRS441" s="23"/>
      <c r="TRT441" s="23"/>
      <c r="TRU441" s="23"/>
      <c r="TRV441" s="23"/>
      <c r="TRW441" s="23"/>
      <c r="TRX441" s="23"/>
      <c r="TRY441" s="23"/>
      <c r="TRZ441" s="23"/>
      <c r="TSA441" s="23"/>
      <c r="TSB441" s="23"/>
      <c r="TSC441" s="23"/>
      <c r="TSD441" s="23"/>
      <c r="TSE441" s="23"/>
      <c r="TSF441" s="23"/>
      <c r="TSG441" s="23"/>
      <c r="TSH441" s="23"/>
      <c r="TSI441" s="23"/>
      <c r="TSJ441" s="23"/>
      <c r="TSK441" s="23"/>
      <c r="TSL441" s="23"/>
      <c r="TSM441" s="23"/>
      <c r="TSN441" s="23"/>
      <c r="TSO441" s="23"/>
      <c r="TSP441" s="23"/>
      <c r="TSQ441" s="23"/>
      <c r="TSR441" s="23"/>
      <c r="TSS441" s="23"/>
      <c r="TST441" s="23"/>
      <c r="TSU441" s="23"/>
      <c r="TSV441" s="23"/>
      <c r="TSW441" s="23"/>
      <c r="TSX441" s="23"/>
      <c r="TSY441" s="23"/>
      <c r="TSZ441" s="23"/>
      <c r="TTA441" s="23"/>
      <c r="TTB441" s="23"/>
      <c r="TTC441" s="23"/>
      <c r="TTD441" s="23"/>
      <c r="TTE441" s="23"/>
      <c r="TTF441" s="23"/>
      <c r="TTG441" s="23"/>
      <c r="TTH441" s="23"/>
      <c r="TTI441" s="23"/>
      <c r="TTJ441" s="23"/>
      <c r="TTK441" s="23"/>
      <c r="TTL441" s="23"/>
      <c r="TTM441" s="23"/>
      <c r="TTN441" s="23"/>
      <c r="TTO441" s="23"/>
      <c r="TTP441" s="23"/>
      <c r="TTQ441" s="23"/>
      <c r="TTR441" s="23"/>
      <c r="TTS441" s="23"/>
      <c r="TTT441" s="23"/>
      <c r="TTU441" s="23"/>
      <c r="TTV441" s="23"/>
      <c r="TTW441" s="23"/>
      <c r="TTX441" s="23"/>
      <c r="TTY441" s="23"/>
      <c r="TTZ441" s="23"/>
      <c r="TUA441" s="23"/>
      <c r="TUB441" s="23"/>
      <c r="TUC441" s="23"/>
      <c r="TUD441" s="23"/>
      <c r="TUE441" s="23"/>
      <c r="TUF441" s="23"/>
      <c r="TUG441" s="23"/>
      <c r="TUH441" s="23"/>
      <c r="TUI441" s="23"/>
      <c r="TUJ441" s="23"/>
      <c r="TUK441" s="23"/>
      <c r="TUL441" s="23"/>
      <c r="TUM441" s="23"/>
      <c r="TUN441" s="23"/>
      <c r="TUO441" s="23"/>
      <c r="TUP441" s="23"/>
      <c r="TUQ441" s="23"/>
      <c r="TUR441" s="23"/>
      <c r="TUS441" s="23"/>
      <c r="TUT441" s="23"/>
      <c r="TUU441" s="23"/>
      <c r="TUV441" s="23"/>
      <c r="TUW441" s="23"/>
      <c r="TUX441" s="23"/>
      <c r="TUY441" s="23"/>
      <c r="TUZ441" s="23"/>
      <c r="TVA441" s="23"/>
      <c r="TVB441" s="23"/>
      <c r="TVC441" s="23"/>
      <c r="TVD441" s="23"/>
      <c r="TVE441" s="23"/>
      <c r="TVF441" s="23"/>
      <c r="TVG441" s="23"/>
      <c r="TVH441" s="23"/>
      <c r="TVI441" s="23"/>
      <c r="TVJ441" s="23"/>
      <c r="TVK441" s="23"/>
      <c r="TVL441" s="23"/>
      <c r="TVM441" s="23"/>
      <c r="TVN441" s="23"/>
      <c r="TVO441" s="23"/>
      <c r="TVP441" s="23"/>
      <c r="TVQ441" s="23"/>
      <c r="TVR441" s="23"/>
      <c r="TVS441" s="23"/>
      <c r="TVT441" s="23"/>
      <c r="TVU441" s="23"/>
      <c r="TVV441" s="23"/>
      <c r="TVW441" s="23"/>
      <c r="TVX441" s="23"/>
      <c r="TVY441" s="23"/>
      <c r="TVZ441" s="23"/>
      <c r="TWA441" s="23"/>
      <c r="TWB441" s="23"/>
      <c r="TWC441" s="23"/>
      <c r="TWD441" s="23"/>
      <c r="TWE441" s="23"/>
      <c r="TWF441" s="23"/>
      <c r="TWG441" s="23"/>
      <c r="TWH441" s="23"/>
      <c r="TWI441" s="23"/>
      <c r="TWJ441" s="23"/>
      <c r="TWK441" s="23"/>
      <c r="TWL441" s="23"/>
      <c r="TWM441" s="23"/>
      <c r="TWN441" s="23"/>
      <c r="TWO441" s="23"/>
      <c r="TWP441" s="23"/>
      <c r="TWQ441" s="23"/>
      <c r="TWR441" s="23"/>
      <c r="TWS441" s="23"/>
      <c r="TWT441" s="23"/>
      <c r="TWU441" s="23"/>
      <c r="TWV441" s="23"/>
      <c r="TWW441" s="23"/>
      <c r="TWX441" s="23"/>
      <c r="TWY441" s="23"/>
      <c r="TWZ441" s="23"/>
      <c r="TXA441" s="23"/>
      <c r="TXB441" s="23"/>
      <c r="TXC441" s="23"/>
      <c r="TXD441" s="23"/>
      <c r="TXE441" s="23"/>
      <c r="TXF441" s="23"/>
      <c r="TXG441" s="23"/>
      <c r="TXH441" s="23"/>
      <c r="TXI441" s="23"/>
      <c r="TXJ441" s="23"/>
      <c r="TXK441" s="23"/>
      <c r="TXL441" s="23"/>
      <c r="TXM441" s="23"/>
      <c r="TXN441" s="23"/>
      <c r="TXO441" s="23"/>
      <c r="TXP441" s="23"/>
      <c r="TXQ441" s="23"/>
      <c r="TXR441" s="23"/>
      <c r="TXS441" s="23"/>
      <c r="TXT441" s="23"/>
      <c r="TXU441" s="23"/>
      <c r="TXV441" s="23"/>
      <c r="TXW441" s="23"/>
      <c r="TXX441" s="23"/>
      <c r="TXY441" s="23"/>
      <c r="TXZ441" s="23"/>
      <c r="TYA441" s="23"/>
      <c r="TYB441" s="23"/>
      <c r="TYC441" s="23"/>
      <c r="TYD441" s="23"/>
      <c r="TYE441" s="23"/>
      <c r="TYF441" s="23"/>
      <c r="TYG441" s="23"/>
      <c r="TYH441" s="23"/>
      <c r="TYI441" s="23"/>
      <c r="TYJ441" s="23"/>
      <c r="TYK441" s="23"/>
      <c r="TYL441" s="23"/>
      <c r="TYM441" s="23"/>
      <c r="TYN441" s="23"/>
      <c r="TYO441" s="23"/>
      <c r="TYP441" s="23"/>
      <c r="TYQ441" s="23"/>
      <c r="TYR441" s="23"/>
      <c r="TYS441" s="23"/>
      <c r="TYT441" s="23"/>
      <c r="TYU441" s="23"/>
      <c r="TYV441" s="23"/>
      <c r="TYW441" s="23"/>
      <c r="TYX441" s="23"/>
      <c r="TYY441" s="23"/>
      <c r="TYZ441" s="23"/>
      <c r="TZA441" s="23"/>
      <c r="TZB441" s="23"/>
      <c r="TZC441" s="23"/>
      <c r="TZD441" s="23"/>
      <c r="TZE441" s="23"/>
      <c r="TZF441" s="23"/>
      <c r="TZG441" s="23"/>
      <c r="TZH441" s="23"/>
      <c r="TZI441" s="23"/>
      <c r="TZJ441" s="23"/>
      <c r="TZK441" s="23"/>
      <c r="TZL441" s="23"/>
      <c r="TZM441" s="23"/>
      <c r="TZN441" s="23"/>
      <c r="TZO441" s="23"/>
      <c r="TZP441" s="23"/>
      <c r="TZQ441" s="23"/>
      <c r="TZR441" s="23"/>
      <c r="TZS441" s="23"/>
      <c r="TZT441" s="23"/>
      <c r="TZU441" s="23"/>
      <c r="TZV441" s="23"/>
      <c r="TZW441" s="23"/>
      <c r="TZX441" s="23"/>
      <c r="TZY441" s="23"/>
      <c r="TZZ441" s="23"/>
      <c r="UAA441" s="23"/>
      <c r="UAB441" s="23"/>
      <c r="UAC441" s="23"/>
      <c r="UAD441" s="23"/>
      <c r="UAE441" s="23"/>
      <c r="UAF441" s="23"/>
      <c r="UAG441" s="23"/>
      <c r="UAH441" s="23"/>
      <c r="UAI441" s="23"/>
      <c r="UAJ441" s="23"/>
      <c r="UAK441" s="23"/>
      <c r="UAL441" s="23"/>
      <c r="UAM441" s="23"/>
      <c r="UAN441" s="23"/>
      <c r="UAO441" s="23"/>
      <c r="UAP441" s="23"/>
      <c r="UAQ441" s="23"/>
      <c r="UAR441" s="23"/>
      <c r="UAS441" s="23"/>
      <c r="UAT441" s="23"/>
      <c r="UAU441" s="23"/>
      <c r="UAV441" s="23"/>
      <c r="UAW441" s="23"/>
      <c r="UAX441" s="23"/>
      <c r="UAY441" s="23"/>
      <c r="UAZ441" s="23"/>
      <c r="UBA441" s="23"/>
      <c r="UBB441" s="23"/>
      <c r="UBC441" s="23"/>
      <c r="UBD441" s="23"/>
      <c r="UBE441" s="23"/>
      <c r="UBF441" s="23"/>
      <c r="UBG441" s="23"/>
      <c r="UBH441" s="23"/>
      <c r="UBI441" s="23"/>
      <c r="UBJ441" s="23"/>
      <c r="UBK441" s="23"/>
      <c r="UBL441" s="23"/>
      <c r="UBM441" s="23"/>
      <c r="UBN441" s="23"/>
      <c r="UBO441" s="23"/>
      <c r="UBP441" s="23"/>
      <c r="UBQ441" s="23"/>
      <c r="UBR441" s="23"/>
      <c r="UBS441" s="23"/>
      <c r="UBT441" s="23"/>
      <c r="UBU441" s="23"/>
      <c r="UBV441" s="23"/>
      <c r="UBW441" s="23"/>
      <c r="UBX441" s="23"/>
      <c r="UBY441" s="23"/>
      <c r="UBZ441" s="23"/>
      <c r="UCA441" s="23"/>
      <c r="UCB441" s="23"/>
      <c r="UCC441" s="23"/>
      <c r="UCD441" s="23"/>
      <c r="UCE441" s="23"/>
      <c r="UCF441" s="23"/>
      <c r="UCG441" s="23"/>
      <c r="UCH441" s="23"/>
      <c r="UCI441" s="23"/>
      <c r="UCJ441" s="23"/>
      <c r="UCK441" s="23"/>
      <c r="UCL441" s="23"/>
      <c r="UCM441" s="23"/>
      <c r="UCN441" s="23"/>
      <c r="UCO441" s="23"/>
      <c r="UCP441" s="23"/>
      <c r="UCQ441" s="23"/>
      <c r="UCR441" s="23"/>
      <c r="UCS441" s="23"/>
      <c r="UCT441" s="23"/>
      <c r="UCU441" s="23"/>
      <c r="UCV441" s="23"/>
      <c r="UCW441" s="23"/>
      <c r="UCX441" s="23"/>
      <c r="UCY441" s="23"/>
      <c r="UCZ441" s="23"/>
      <c r="UDA441" s="23"/>
      <c r="UDB441" s="23"/>
      <c r="UDC441" s="23"/>
      <c r="UDD441" s="23"/>
      <c r="UDE441" s="23"/>
      <c r="UDF441" s="23"/>
      <c r="UDG441" s="23"/>
      <c r="UDH441" s="23"/>
      <c r="UDI441" s="23"/>
      <c r="UDJ441" s="23"/>
      <c r="UDK441" s="23"/>
      <c r="UDL441" s="23"/>
      <c r="UDM441" s="23"/>
      <c r="UDN441" s="23"/>
      <c r="UDO441" s="23"/>
      <c r="UDP441" s="23"/>
      <c r="UDQ441" s="23"/>
      <c r="UDR441" s="23"/>
      <c r="UDS441" s="23"/>
      <c r="UDT441" s="23"/>
      <c r="UDU441" s="23"/>
      <c r="UDV441" s="23"/>
      <c r="UDW441" s="23"/>
      <c r="UDX441" s="23"/>
      <c r="UDY441" s="23"/>
      <c r="UDZ441" s="23"/>
      <c r="UEA441" s="23"/>
      <c r="UEB441" s="23"/>
      <c r="UEC441" s="23"/>
      <c r="UED441" s="23"/>
      <c r="UEE441" s="23"/>
      <c r="UEF441" s="23"/>
      <c r="UEG441" s="23"/>
      <c r="UEH441" s="23"/>
      <c r="UEI441" s="23"/>
      <c r="UEJ441" s="23"/>
      <c r="UEK441" s="23"/>
      <c r="UEL441" s="23"/>
      <c r="UEM441" s="23"/>
      <c r="UEN441" s="23"/>
      <c r="UEO441" s="23"/>
      <c r="UEP441" s="23"/>
      <c r="UEQ441" s="23"/>
      <c r="UER441" s="23"/>
      <c r="UES441" s="23"/>
      <c r="UET441" s="23"/>
      <c r="UEU441" s="23"/>
      <c r="UEV441" s="23"/>
      <c r="UEW441" s="23"/>
      <c r="UEX441" s="23"/>
      <c r="UEY441" s="23"/>
      <c r="UEZ441" s="23"/>
      <c r="UFA441" s="23"/>
      <c r="UFB441" s="23"/>
      <c r="UFC441" s="23"/>
      <c r="UFD441" s="23"/>
      <c r="UFE441" s="23"/>
      <c r="UFF441" s="23"/>
      <c r="UFG441" s="23"/>
      <c r="UFH441" s="23"/>
      <c r="UFI441" s="23"/>
      <c r="UFJ441" s="23"/>
      <c r="UFK441" s="23"/>
      <c r="UFL441" s="23"/>
      <c r="UFM441" s="23"/>
      <c r="UFN441" s="23"/>
      <c r="UFO441" s="23"/>
      <c r="UFP441" s="23"/>
      <c r="UFQ441" s="23"/>
      <c r="UFR441" s="23"/>
      <c r="UFS441" s="23"/>
      <c r="UFT441" s="23"/>
      <c r="UFU441" s="23"/>
      <c r="UFV441" s="23"/>
      <c r="UFW441" s="23"/>
      <c r="UFX441" s="23"/>
      <c r="UFY441" s="23"/>
      <c r="UFZ441" s="23"/>
      <c r="UGA441" s="23"/>
      <c r="UGB441" s="23"/>
      <c r="UGC441" s="23"/>
      <c r="UGD441" s="23"/>
      <c r="UGE441" s="23"/>
      <c r="UGF441" s="23"/>
      <c r="UGG441" s="23"/>
      <c r="UGH441" s="23"/>
      <c r="UGI441" s="23"/>
      <c r="UGJ441" s="23"/>
      <c r="UGK441" s="23"/>
      <c r="UGL441" s="23"/>
      <c r="UGM441" s="23"/>
      <c r="UGN441" s="23"/>
      <c r="UGO441" s="23"/>
      <c r="UGP441" s="23"/>
      <c r="UGQ441" s="23"/>
      <c r="UGR441" s="23"/>
      <c r="UGS441" s="23"/>
      <c r="UGT441" s="23"/>
      <c r="UGU441" s="23"/>
      <c r="UGV441" s="23"/>
      <c r="UGW441" s="23"/>
      <c r="UGX441" s="23"/>
      <c r="UGY441" s="23"/>
      <c r="UGZ441" s="23"/>
      <c r="UHA441" s="23"/>
      <c r="UHB441" s="23"/>
      <c r="UHC441" s="23"/>
      <c r="UHD441" s="23"/>
      <c r="UHE441" s="23"/>
      <c r="UHF441" s="23"/>
      <c r="UHG441" s="23"/>
      <c r="UHH441" s="23"/>
      <c r="UHI441" s="23"/>
      <c r="UHJ441" s="23"/>
      <c r="UHK441" s="23"/>
      <c r="UHL441" s="23"/>
      <c r="UHM441" s="23"/>
      <c r="UHN441" s="23"/>
      <c r="UHO441" s="23"/>
      <c r="UHP441" s="23"/>
      <c r="UHQ441" s="23"/>
      <c r="UHR441" s="23"/>
      <c r="UHS441" s="23"/>
      <c r="UHT441" s="23"/>
      <c r="UHU441" s="23"/>
      <c r="UHV441" s="23"/>
      <c r="UHW441" s="23"/>
      <c r="UHX441" s="23"/>
      <c r="UHY441" s="23"/>
      <c r="UHZ441" s="23"/>
      <c r="UIA441" s="23"/>
      <c r="UIB441" s="23"/>
      <c r="UIC441" s="23"/>
      <c r="UID441" s="23"/>
      <c r="UIE441" s="23"/>
      <c r="UIF441" s="23"/>
      <c r="UIG441" s="23"/>
      <c r="UIH441" s="23"/>
      <c r="UII441" s="23"/>
      <c r="UIJ441" s="23"/>
      <c r="UIK441" s="23"/>
      <c r="UIL441" s="23"/>
      <c r="UIM441" s="23"/>
      <c r="UIN441" s="23"/>
      <c r="UIO441" s="23"/>
      <c r="UIP441" s="23"/>
      <c r="UIQ441" s="23"/>
      <c r="UIR441" s="23"/>
      <c r="UIS441" s="23"/>
      <c r="UIT441" s="23"/>
      <c r="UIU441" s="23"/>
      <c r="UIV441" s="23"/>
      <c r="UIW441" s="23"/>
      <c r="UIX441" s="23"/>
      <c r="UIY441" s="23"/>
      <c r="UIZ441" s="23"/>
      <c r="UJA441" s="23"/>
      <c r="UJB441" s="23"/>
      <c r="UJC441" s="23"/>
      <c r="UJD441" s="23"/>
      <c r="UJE441" s="23"/>
      <c r="UJF441" s="23"/>
      <c r="UJG441" s="23"/>
      <c r="UJH441" s="23"/>
      <c r="UJI441" s="23"/>
      <c r="UJJ441" s="23"/>
      <c r="UJK441" s="23"/>
      <c r="UJL441" s="23"/>
      <c r="UJM441" s="23"/>
      <c r="UJN441" s="23"/>
      <c r="UJO441" s="23"/>
      <c r="UJP441" s="23"/>
      <c r="UJQ441" s="23"/>
      <c r="UJR441" s="23"/>
      <c r="UJS441" s="23"/>
      <c r="UJT441" s="23"/>
      <c r="UJU441" s="23"/>
      <c r="UJV441" s="23"/>
      <c r="UJW441" s="23"/>
      <c r="UJX441" s="23"/>
      <c r="UJY441" s="23"/>
      <c r="UJZ441" s="23"/>
      <c r="UKA441" s="23"/>
      <c r="UKB441" s="23"/>
      <c r="UKC441" s="23"/>
      <c r="UKD441" s="23"/>
      <c r="UKE441" s="23"/>
      <c r="UKF441" s="23"/>
      <c r="UKG441" s="23"/>
      <c r="UKH441" s="23"/>
      <c r="UKI441" s="23"/>
      <c r="UKJ441" s="23"/>
      <c r="UKK441" s="23"/>
      <c r="UKL441" s="23"/>
      <c r="UKM441" s="23"/>
      <c r="UKN441" s="23"/>
      <c r="UKO441" s="23"/>
      <c r="UKP441" s="23"/>
      <c r="UKQ441" s="23"/>
      <c r="UKR441" s="23"/>
      <c r="UKS441" s="23"/>
      <c r="UKT441" s="23"/>
      <c r="UKU441" s="23"/>
      <c r="UKV441" s="23"/>
      <c r="UKW441" s="23"/>
      <c r="UKX441" s="23"/>
      <c r="UKY441" s="23"/>
      <c r="UKZ441" s="23"/>
      <c r="ULA441" s="23"/>
      <c r="ULB441" s="23"/>
      <c r="ULC441" s="23"/>
      <c r="ULD441" s="23"/>
      <c r="ULE441" s="23"/>
      <c r="ULF441" s="23"/>
      <c r="ULG441" s="23"/>
      <c r="ULH441" s="23"/>
      <c r="ULI441" s="23"/>
      <c r="ULJ441" s="23"/>
      <c r="ULK441" s="23"/>
      <c r="ULL441" s="23"/>
      <c r="ULM441" s="23"/>
      <c r="ULN441" s="23"/>
      <c r="ULO441" s="23"/>
      <c r="ULP441" s="23"/>
      <c r="ULQ441" s="23"/>
      <c r="ULR441" s="23"/>
      <c r="ULS441" s="23"/>
      <c r="ULT441" s="23"/>
      <c r="ULU441" s="23"/>
      <c r="ULV441" s="23"/>
      <c r="ULW441" s="23"/>
      <c r="ULX441" s="23"/>
      <c r="ULY441" s="23"/>
      <c r="ULZ441" s="23"/>
      <c r="UMA441" s="23"/>
      <c r="UMB441" s="23"/>
      <c r="UMC441" s="23"/>
      <c r="UMD441" s="23"/>
      <c r="UME441" s="23"/>
      <c r="UMF441" s="23"/>
      <c r="UMG441" s="23"/>
      <c r="UMH441" s="23"/>
      <c r="UMI441" s="23"/>
      <c r="UMJ441" s="23"/>
      <c r="UMK441" s="23"/>
      <c r="UML441" s="23"/>
      <c r="UMM441" s="23"/>
      <c r="UMN441" s="23"/>
      <c r="UMO441" s="23"/>
      <c r="UMP441" s="23"/>
      <c r="UMQ441" s="23"/>
      <c r="UMR441" s="23"/>
      <c r="UMS441" s="23"/>
      <c r="UMT441" s="23"/>
      <c r="UMU441" s="23"/>
      <c r="UMV441" s="23"/>
      <c r="UMW441" s="23"/>
      <c r="UMX441" s="23"/>
      <c r="UMY441" s="23"/>
      <c r="UMZ441" s="23"/>
      <c r="UNA441" s="23"/>
      <c r="UNB441" s="23"/>
      <c r="UNC441" s="23"/>
      <c r="UND441" s="23"/>
      <c r="UNE441" s="23"/>
      <c r="UNF441" s="23"/>
      <c r="UNG441" s="23"/>
      <c r="UNH441" s="23"/>
      <c r="UNI441" s="23"/>
      <c r="UNJ441" s="23"/>
      <c r="UNK441" s="23"/>
      <c r="UNL441" s="23"/>
      <c r="UNM441" s="23"/>
      <c r="UNN441" s="23"/>
      <c r="UNO441" s="23"/>
      <c r="UNP441" s="23"/>
      <c r="UNQ441" s="23"/>
      <c r="UNR441" s="23"/>
      <c r="UNS441" s="23"/>
      <c r="UNT441" s="23"/>
      <c r="UNU441" s="23"/>
      <c r="UNV441" s="23"/>
      <c r="UNW441" s="23"/>
      <c r="UNX441" s="23"/>
      <c r="UNY441" s="23"/>
      <c r="UNZ441" s="23"/>
      <c r="UOA441" s="23"/>
      <c r="UOB441" s="23"/>
      <c r="UOC441" s="23"/>
      <c r="UOD441" s="23"/>
      <c r="UOE441" s="23"/>
      <c r="UOF441" s="23"/>
      <c r="UOG441" s="23"/>
      <c r="UOH441" s="23"/>
      <c r="UOI441" s="23"/>
      <c r="UOJ441" s="23"/>
      <c r="UOK441" s="23"/>
      <c r="UOL441" s="23"/>
      <c r="UOM441" s="23"/>
      <c r="UON441" s="23"/>
      <c r="UOO441" s="23"/>
      <c r="UOP441" s="23"/>
      <c r="UOQ441" s="23"/>
      <c r="UOR441" s="23"/>
      <c r="UOS441" s="23"/>
      <c r="UOT441" s="23"/>
      <c r="UOU441" s="23"/>
      <c r="UOV441" s="23"/>
      <c r="UOW441" s="23"/>
      <c r="UOX441" s="23"/>
      <c r="UOY441" s="23"/>
      <c r="UOZ441" s="23"/>
      <c r="UPA441" s="23"/>
      <c r="UPB441" s="23"/>
      <c r="UPC441" s="23"/>
      <c r="UPD441" s="23"/>
      <c r="UPE441" s="23"/>
      <c r="UPF441" s="23"/>
      <c r="UPG441" s="23"/>
      <c r="UPH441" s="23"/>
      <c r="UPI441" s="23"/>
      <c r="UPJ441" s="23"/>
      <c r="UPK441" s="23"/>
      <c r="UPL441" s="23"/>
      <c r="UPM441" s="23"/>
      <c r="UPN441" s="23"/>
      <c r="UPO441" s="23"/>
      <c r="UPP441" s="23"/>
      <c r="UPQ441" s="23"/>
      <c r="UPR441" s="23"/>
      <c r="UPS441" s="23"/>
      <c r="UPT441" s="23"/>
      <c r="UPU441" s="23"/>
      <c r="UPV441" s="23"/>
      <c r="UPW441" s="23"/>
      <c r="UPX441" s="23"/>
      <c r="UPY441" s="23"/>
      <c r="UPZ441" s="23"/>
      <c r="UQA441" s="23"/>
      <c r="UQB441" s="23"/>
      <c r="UQC441" s="23"/>
      <c r="UQD441" s="23"/>
      <c r="UQE441" s="23"/>
      <c r="UQF441" s="23"/>
      <c r="UQG441" s="23"/>
      <c r="UQH441" s="23"/>
      <c r="UQI441" s="23"/>
      <c r="UQJ441" s="23"/>
      <c r="UQK441" s="23"/>
      <c r="UQL441" s="23"/>
      <c r="UQM441" s="23"/>
      <c r="UQN441" s="23"/>
      <c r="UQO441" s="23"/>
      <c r="UQP441" s="23"/>
      <c r="UQQ441" s="23"/>
      <c r="UQR441" s="23"/>
      <c r="UQS441" s="23"/>
      <c r="UQT441" s="23"/>
      <c r="UQU441" s="23"/>
      <c r="UQV441" s="23"/>
      <c r="UQW441" s="23"/>
      <c r="UQX441" s="23"/>
      <c r="UQY441" s="23"/>
      <c r="UQZ441" s="23"/>
      <c r="URA441" s="23"/>
      <c r="URB441" s="23"/>
      <c r="URC441" s="23"/>
      <c r="URD441" s="23"/>
      <c r="URE441" s="23"/>
      <c r="URF441" s="23"/>
      <c r="URG441" s="23"/>
      <c r="URH441" s="23"/>
      <c r="URI441" s="23"/>
      <c r="URJ441" s="23"/>
      <c r="URK441" s="23"/>
      <c r="URL441" s="23"/>
      <c r="URM441" s="23"/>
      <c r="URN441" s="23"/>
      <c r="URO441" s="23"/>
      <c r="URP441" s="23"/>
      <c r="URQ441" s="23"/>
      <c r="URR441" s="23"/>
      <c r="URS441" s="23"/>
      <c r="URT441" s="23"/>
      <c r="URU441" s="23"/>
      <c r="URV441" s="23"/>
      <c r="URW441" s="23"/>
      <c r="URX441" s="23"/>
      <c r="URY441" s="23"/>
      <c r="URZ441" s="23"/>
      <c r="USA441" s="23"/>
      <c r="USB441" s="23"/>
      <c r="USC441" s="23"/>
      <c r="USD441" s="23"/>
      <c r="USE441" s="23"/>
      <c r="USF441" s="23"/>
      <c r="USG441" s="23"/>
      <c r="USH441" s="23"/>
      <c r="USI441" s="23"/>
      <c r="USJ441" s="23"/>
      <c r="USK441" s="23"/>
      <c r="USL441" s="23"/>
      <c r="USM441" s="23"/>
      <c r="USN441" s="23"/>
      <c r="USO441" s="23"/>
      <c r="USP441" s="23"/>
      <c r="USQ441" s="23"/>
      <c r="USR441" s="23"/>
      <c r="USS441" s="23"/>
      <c r="UST441" s="23"/>
      <c r="USU441" s="23"/>
      <c r="USV441" s="23"/>
      <c r="USW441" s="23"/>
      <c r="USX441" s="23"/>
      <c r="USY441" s="23"/>
      <c r="USZ441" s="23"/>
      <c r="UTA441" s="23"/>
      <c r="UTB441" s="23"/>
      <c r="UTC441" s="23"/>
      <c r="UTD441" s="23"/>
      <c r="UTE441" s="23"/>
      <c r="UTF441" s="23"/>
      <c r="UTG441" s="23"/>
      <c r="UTH441" s="23"/>
      <c r="UTI441" s="23"/>
      <c r="UTJ441" s="23"/>
      <c r="UTK441" s="23"/>
      <c r="UTL441" s="23"/>
      <c r="UTM441" s="23"/>
      <c r="UTN441" s="23"/>
      <c r="UTO441" s="23"/>
      <c r="UTP441" s="23"/>
      <c r="UTQ441" s="23"/>
      <c r="UTR441" s="23"/>
      <c r="UTS441" s="23"/>
      <c r="UTT441" s="23"/>
      <c r="UTU441" s="23"/>
      <c r="UTV441" s="23"/>
      <c r="UTW441" s="23"/>
      <c r="UTX441" s="23"/>
      <c r="UTY441" s="23"/>
      <c r="UTZ441" s="23"/>
      <c r="UUA441" s="23"/>
      <c r="UUB441" s="23"/>
      <c r="UUC441" s="23"/>
      <c r="UUD441" s="23"/>
      <c r="UUE441" s="23"/>
      <c r="UUF441" s="23"/>
      <c r="UUG441" s="23"/>
      <c r="UUH441" s="23"/>
      <c r="UUI441" s="23"/>
      <c r="UUJ441" s="23"/>
      <c r="UUK441" s="23"/>
      <c r="UUL441" s="23"/>
      <c r="UUM441" s="23"/>
      <c r="UUN441" s="23"/>
      <c r="UUO441" s="23"/>
      <c r="UUP441" s="23"/>
      <c r="UUQ441" s="23"/>
      <c r="UUR441" s="23"/>
      <c r="UUS441" s="23"/>
      <c r="UUT441" s="23"/>
      <c r="UUU441" s="23"/>
      <c r="UUV441" s="23"/>
      <c r="UUW441" s="23"/>
      <c r="UUX441" s="23"/>
      <c r="UUY441" s="23"/>
      <c r="UUZ441" s="23"/>
      <c r="UVA441" s="23"/>
      <c r="UVB441" s="23"/>
      <c r="UVC441" s="23"/>
      <c r="UVD441" s="23"/>
      <c r="UVE441" s="23"/>
      <c r="UVF441" s="23"/>
      <c r="UVG441" s="23"/>
      <c r="UVH441" s="23"/>
      <c r="UVI441" s="23"/>
      <c r="UVJ441" s="23"/>
      <c r="UVK441" s="23"/>
      <c r="UVL441" s="23"/>
      <c r="UVM441" s="23"/>
      <c r="UVN441" s="23"/>
      <c r="UVO441" s="23"/>
      <c r="UVP441" s="23"/>
      <c r="UVQ441" s="23"/>
      <c r="UVR441" s="23"/>
      <c r="UVS441" s="23"/>
      <c r="UVT441" s="23"/>
      <c r="UVU441" s="23"/>
      <c r="UVV441" s="23"/>
      <c r="UVW441" s="23"/>
      <c r="UVX441" s="23"/>
      <c r="UVY441" s="23"/>
      <c r="UVZ441" s="23"/>
      <c r="UWA441" s="23"/>
      <c r="UWB441" s="23"/>
      <c r="UWC441" s="23"/>
      <c r="UWD441" s="23"/>
      <c r="UWE441" s="23"/>
      <c r="UWF441" s="23"/>
      <c r="UWG441" s="23"/>
      <c r="UWH441" s="23"/>
      <c r="UWI441" s="23"/>
      <c r="UWJ441" s="23"/>
      <c r="UWK441" s="23"/>
      <c r="UWL441" s="23"/>
      <c r="UWM441" s="23"/>
      <c r="UWN441" s="23"/>
      <c r="UWO441" s="23"/>
      <c r="UWP441" s="23"/>
      <c r="UWQ441" s="23"/>
      <c r="UWR441" s="23"/>
      <c r="UWS441" s="23"/>
      <c r="UWT441" s="23"/>
      <c r="UWU441" s="23"/>
      <c r="UWV441" s="23"/>
      <c r="UWW441" s="23"/>
      <c r="UWX441" s="23"/>
      <c r="UWY441" s="23"/>
      <c r="UWZ441" s="23"/>
      <c r="UXA441" s="23"/>
      <c r="UXB441" s="23"/>
      <c r="UXC441" s="23"/>
      <c r="UXD441" s="23"/>
      <c r="UXE441" s="23"/>
      <c r="UXF441" s="23"/>
      <c r="UXG441" s="23"/>
      <c r="UXH441" s="23"/>
      <c r="UXI441" s="23"/>
      <c r="UXJ441" s="23"/>
      <c r="UXK441" s="23"/>
      <c r="UXL441" s="23"/>
      <c r="UXM441" s="23"/>
      <c r="UXN441" s="23"/>
      <c r="UXO441" s="23"/>
      <c r="UXP441" s="23"/>
      <c r="UXQ441" s="23"/>
      <c r="UXR441" s="23"/>
      <c r="UXS441" s="23"/>
      <c r="UXT441" s="23"/>
      <c r="UXU441" s="23"/>
      <c r="UXV441" s="23"/>
      <c r="UXW441" s="23"/>
      <c r="UXX441" s="23"/>
      <c r="UXY441" s="23"/>
      <c r="UXZ441" s="23"/>
      <c r="UYA441" s="23"/>
      <c r="UYB441" s="23"/>
      <c r="UYC441" s="23"/>
      <c r="UYD441" s="23"/>
      <c r="UYE441" s="23"/>
      <c r="UYF441" s="23"/>
      <c r="UYG441" s="23"/>
      <c r="UYH441" s="23"/>
      <c r="UYI441" s="23"/>
      <c r="UYJ441" s="23"/>
      <c r="UYK441" s="23"/>
      <c r="UYL441" s="23"/>
      <c r="UYM441" s="23"/>
      <c r="UYN441" s="23"/>
      <c r="UYO441" s="23"/>
      <c r="UYP441" s="23"/>
      <c r="UYQ441" s="23"/>
      <c r="UYR441" s="23"/>
      <c r="UYS441" s="23"/>
      <c r="UYT441" s="23"/>
      <c r="UYU441" s="23"/>
      <c r="UYV441" s="23"/>
      <c r="UYW441" s="23"/>
      <c r="UYX441" s="23"/>
      <c r="UYY441" s="23"/>
      <c r="UYZ441" s="23"/>
      <c r="UZA441" s="23"/>
      <c r="UZB441" s="23"/>
      <c r="UZC441" s="23"/>
      <c r="UZD441" s="23"/>
      <c r="UZE441" s="23"/>
      <c r="UZF441" s="23"/>
      <c r="UZG441" s="23"/>
      <c r="UZH441" s="23"/>
      <c r="UZI441" s="23"/>
      <c r="UZJ441" s="23"/>
      <c r="UZK441" s="23"/>
      <c r="UZL441" s="23"/>
      <c r="UZM441" s="23"/>
      <c r="UZN441" s="23"/>
      <c r="UZO441" s="23"/>
      <c r="UZP441" s="23"/>
      <c r="UZQ441" s="23"/>
      <c r="UZR441" s="23"/>
      <c r="UZS441" s="23"/>
      <c r="UZT441" s="23"/>
      <c r="UZU441" s="23"/>
      <c r="UZV441" s="23"/>
      <c r="UZW441" s="23"/>
      <c r="UZX441" s="23"/>
      <c r="UZY441" s="23"/>
      <c r="UZZ441" s="23"/>
      <c r="VAA441" s="23"/>
      <c r="VAB441" s="23"/>
      <c r="VAC441" s="23"/>
      <c r="VAD441" s="23"/>
      <c r="VAE441" s="23"/>
      <c r="VAF441" s="23"/>
      <c r="VAG441" s="23"/>
      <c r="VAH441" s="23"/>
      <c r="VAI441" s="23"/>
      <c r="VAJ441" s="23"/>
      <c r="VAK441" s="23"/>
      <c r="VAL441" s="23"/>
      <c r="VAM441" s="23"/>
      <c r="VAN441" s="23"/>
      <c r="VAO441" s="23"/>
      <c r="VAP441" s="23"/>
      <c r="VAQ441" s="23"/>
      <c r="VAR441" s="23"/>
      <c r="VAS441" s="23"/>
      <c r="VAT441" s="23"/>
      <c r="VAU441" s="23"/>
      <c r="VAV441" s="23"/>
      <c r="VAW441" s="23"/>
      <c r="VAX441" s="23"/>
      <c r="VAY441" s="23"/>
      <c r="VAZ441" s="23"/>
      <c r="VBA441" s="23"/>
      <c r="VBB441" s="23"/>
      <c r="VBC441" s="23"/>
      <c r="VBD441" s="23"/>
      <c r="VBE441" s="23"/>
      <c r="VBF441" s="23"/>
      <c r="VBG441" s="23"/>
      <c r="VBH441" s="23"/>
      <c r="VBI441" s="23"/>
      <c r="VBJ441" s="23"/>
      <c r="VBK441" s="23"/>
      <c r="VBL441" s="23"/>
      <c r="VBM441" s="23"/>
      <c r="VBN441" s="23"/>
      <c r="VBO441" s="23"/>
      <c r="VBP441" s="23"/>
      <c r="VBQ441" s="23"/>
      <c r="VBR441" s="23"/>
      <c r="VBS441" s="23"/>
      <c r="VBT441" s="23"/>
      <c r="VBU441" s="23"/>
      <c r="VBV441" s="23"/>
      <c r="VBW441" s="23"/>
      <c r="VBX441" s="23"/>
      <c r="VBY441" s="23"/>
      <c r="VBZ441" s="23"/>
      <c r="VCA441" s="23"/>
      <c r="VCB441" s="23"/>
      <c r="VCC441" s="23"/>
      <c r="VCD441" s="23"/>
      <c r="VCE441" s="23"/>
      <c r="VCF441" s="23"/>
      <c r="VCG441" s="23"/>
      <c r="VCH441" s="23"/>
      <c r="VCI441" s="23"/>
      <c r="VCJ441" s="23"/>
      <c r="VCK441" s="23"/>
      <c r="VCL441" s="23"/>
      <c r="VCM441" s="23"/>
      <c r="VCN441" s="23"/>
      <c r="VCO441" s="23"/>
      <c r="VCP441" s="23"/>
      <c r="VCQ441" s="23"/>
      <c r="VCR441" s="23"/>
      <c r="VCS441" s="23"/>
      <c r="VCT441" s="23"/>
      <c r="VCU441" s="23"/>
      <c r="VCV441" s="23"/>
      <c r="VCW441" s="23"/>
      <c r="VCX441" s="23"/>
      <c r="VCY441" s="23"/>
      <c r="VCZ441" s="23"/>
      <c r="VDA441" s="23"/>
      <c r="VDB441" s="23"/>
      <c r="VDC441" s="23"/>
      <c r="VDD441" s="23"/>
      <c r="VDE441" s="23"/>
      <c r="VDF441" s="23"/>
      <c r="VDG441" s="23"/>
      <c r="VDH441" s="23"/>
      <c r="VDI441" s="23"/>
      <c r="VDJ441" s="23"/>
      <c r="VDK441" s="23"/>
      <c r="VDL441" s="23"/>
      <c r="VDM441" s="23"/>
      <c r="VDN441" s="23"/>
      <c r="VDO441" s="23"/>
      <c r="VDP441" s="23"/>
      <c r="VDQ441" s="23"/>
      <c r="VDR441" s="23"/>
      <c r="VDS441" s="23"/>
      <c r="VDT441" s="23"/>
      <c r="VDU441" s="23"/>
      <c r="VDV441" s="23"/>
      <c r="VDW441" s="23"/>
      <c r="VDX441" s="23"/>
      <c r="VDY441" s="23"/>
      <c r="VDZ441" s="23"/>
      <c r="VEA441" s="23"/>
      <c r="VEB441" s="23"/>
      <c r="VEC441" s="23"/>
      <c r="VED441" s="23"/>
      <c r="VEE441" s="23"/>
      <c r="VEF441" s="23"/>
      <c r="VEG441" s="23"/>
      <c r="VEH441" s="23"/>
      <c r="VEI441" s="23"/>
      <c r="VEJ441" s="23"/>
      <c r="VEK441" s="23"/>
      <c r="VEL441" s="23"/>
      <c r="VEM441" s="23"/>
      <c r="VEN441" s="23"/>
      <c r="VEO441" s="23"/>
      <c r="VEP441" s="23"/>
      <c r="VEQ441" s="23"/>
      <c r="VER441" s="23"/>
      <c r="VES441" s="23"/>
      <c r="VET441" s="23"/>
      <c r="VEU441" s="23"/>
      <c r="VEV441" s="23"/>
      <c r="VEW441" s="23"/>
      <c r="VEX441" s="23"/>
      <c r="VEY441" s="23"/>
      <c r="VEZ441" s="23"/>
      <c r="VFA441" s="23"/>
      <c r="VFB441" s="23"/>
      <c r="VFC441" s="23"/>
      <c r="VFD441" s="23"/>
      <c r="VFE441" s="23"/>
      <c r="VFF441" s="23"/>
      <c r="VFG441" s="23"/>
      <c r="VFH441" s="23"/>
      <c r="VFI441" s="23"/>
      <c r="VFJ441" s="23"/>
      <c r="VFK441" s="23"/>
      <c r="VFL441" s="23"/>
      <c r="VFM441" s="23"/>
      <c r="VFN441" s="23"/>
      <c r="VFO441" s="23"/>
      <c r="VFP441" s="23"/>
      <c r="VFQ441" s="23"/>
      <c r="VFR441" s="23"/>
      <c r="VFS441" s="23"/>
      <c r="VFT441" s="23"/>
      <c r="VFU441" s="23"/>
      <c r="VFV441" s="23"/>
      <c r="VFW441" s="23"/>
      <c r="VFX441" s="23"/>
      <c r="VFY441" s="23"/>
      <c r="VFZ441" s="23"/>
      <c r="VGA441" s="23"/>
      <c r="VGB441" s="23"/>
      <c r="VGC441" s="23"/>
      <c r="VGD441" s="23"/>
      <c r="VGE441" s="23"/>
      <c r="VGF441" s="23"/>
      <c r="VGG441" s="23"/>
      <c r="VGH441" s="23"/>
      <c r="VGI441" s="23"/>
      <c r="VGJ441" s="23"/>
      <c r="VGK441" s="23"/>
      <c r="VGL441" s="23"/>
      <c r="VGM441" s="23"/>
      <c r="VGN441" s="23"/>
      <c r="VGO441" s="23"/>
      <c r="VGP441" s="23"/>
      <c r="VGQ441" s="23"/>
      <c r="VGR441" s="23"/>
      <c r="VGS441" s="23"/>
      <c r="VGT441" s="23"/>
      <c r="VGU441" s="23"/>
      <c r="VGV441" s="23"/>
      <c r="VGW441" s="23"/>
      <c r="VGX441" s="23"/>
      <c r="VGY441" s="23"/>
      <c r="VGZ441" s="23"/>
      <c r="VHA441" s="23"/>
      <c r="VHB441" s="23"/>
      <c r="VHC441" s="23"/>
      <c r="VHD441" s="23"/>
      <c r="VHE441" s="23"/>
      <c r="VHF441" s="23"/>
      <c r="VHG441" s="23"/>
      <c r="VHH441" s="23"/>
      <c r="VHI441" s="23"/>
      <c r="VHJ441" s="23"/>
      <c r="VHK441" s="23"/>
      <c r="VHL441" s="23"/>
      <c r="VHM441" s="23"/>
      <c r="VHN441" s="23"/>
      <c r="VHO441" s="23"/>
      <c r="VHP441" s="23"/>
      <c r="VHQ441" s="23"/>
      <c r="VHR441" s="23"/>
      <c r="VHS441" s="23"/>
      <c r="VHT441" s="23"/>
      <c r="VHU441" s="23"/>
      <c r="VHV441" s="23"/>
      <c r="VHW441" s="23"/>
      <c r="VHX441" s="23"/>
      <c r="VHY441" s="23"/>
      <c r="VHZ441" s="23"/>
      <c r="VIA441" s="23"/>
      <c r="VIB441" s="23"/>
      <c r="VIC441" s="23"/>
      <c r="VID441" s="23"/>
      <c r="VIE441" s="23"/>
      <c r="VIF441" s="23"/>
      <c r="VIG441" s="23"/>
      <c r="VIH441" s="23"/>
      <c r="VII441" s="23"/>
      <c r="VIJ441" s="23"/>
      <c r="VIK441" s="23"/>
      <c r="VIL441" s="23"/>
      <c r="VIM441" s="23"/>
      <c r="VIN441" s="23"/>
      <c r="VIO441" s="23"/>
      <c r="VIP441" s="23"/>
      <c r="VIQ441" s="23"/>
      <c r="VIR441" s="23"/>
      <c r="VIS441" s="23"/>
      <c r="VIT441" s="23"/>
      <c r="VIU441" s="23"/>
      <c r="VIV441" s="23"/>
      <c r="VIW441" s="23"/>
      <c r="VIX441" s="23"/>
      <c r="VIY441" s="23"/>
      <c r="VIZ441" s="23"/>
      <c r="VJA441" s="23"/>
      <c r="VJB441" s="23"/>
      <c r="VJC441" s="23"/>
      <c r="VJD441" s="23"/>
      <c r="VJE441" s="23"/>
      <c r="VJF441" s="23"/>
      <c r="VJG441" s="23"/>
      <c r="VJH441" s="23"/>
      <c r="VJI441" s="23"/>
      <c r="VJJ441" s="23"/>
      <c r="VJK441" s="23"/>
      <c r="VJL441" s="23"/>
      <c r="VJM441" s="23"/>
      <c r="VJN441" s="23"/>
      <c r="VJO441" s="23"/>
      <c r="VJP441" s="23"/>
      <c r="VJQ441" s="23"/>
      <c r="VJR441" s="23"/>
      <c r="VJS441" s="23"/>
      <c r="VJT441" s="23"/>
      <c r="VJU441" s="23"/>
      <c r="VJV441" s="23"/>
      <c r="VJW441" s="23"/>
      <c r="VJX441" s="23"/>
      <c r="VJY441" s="23"/>
      <c r="VJZ441" s="23"/>
      <c r="VKA441" s="23"/>
      <c r="VKB441" s="23"/>
      <c r="VKC441" s="23"/>
      <c r="VKD441" s="23"/>
      <c r="VKE441" s="23"/>
      <c r="VKF441" s="23"/>
      <c r="VKG441" s="23"/>
      <c r="VKH441" s="23"/>
      <c r="VKI441" s="23"/>
      <c r="VKJ441" s="23"/>
      <c r="VKK441" s="23"/>
      <c r="VKL441" s="23"/>
      <c r="VKM441" s="23"/>
      <c r="VKN441" s="23"/>
      <c r="VKO441" s="23"/>
      <c r="VKP441" s="23"/>
      <c r="VKQ441" s="23"/>
      <c r="VKR441" s="23"/>
      <c r="VKS441" s="23"/>
      <c r="VKT441" s="23"/>
      <c r="VKU441" s="23"/>
      <c r="VKV441" s="23"/>
      <c r="VKW441" s="23"/>
      <c r="VKX441" s="23"/>
      <c r="VKY441" s="23"/>
      <c r="VKZ441" s="23"/>
      <c r="VLA441" s="23"/>
      <c r="VLB441" s="23"/>
      <c r="VLC441" s="23"/>
      <c r="VLD441" s="23"/>
      <c r="VLE441" s="23"/>
      <c r="VLF441" s="23"/>
      <c r="VLG441" s="23"/>
      <c r="VLH441" s="23"/>
      <c r="VLI441" s="23"/>
      <c r="VLJ441" s="23"/>
      <c r="VLK441" s="23"/>
      <c r="VLL441" s="23"/>
      <c r="VLM441" s="23"/>
      <c r="VLN441" s="23"/>
      <c r="VLO441" s="23"/>
      <c r="VLP441" s="23"/>
      <c r="VLQ441" s="23"/>
      <c r="VLR441" s="23"/>
      <c r="VLS441" s="23"/>
      <c r="VLT441" s="23"/>
      <c r="VLU441" s="23"/>
      <c r="VLV441" s="23"/>
      <c r="VLW441" s="23"/>
      <c r="VLX441" s="23"/>
      <c r="VLY441" s="23"/>
      <c r="VLZ441" s="23"/>
      <c r="VMA441" s="23"/>
      <c r="VMB441" s="23"/>
      <c r="VMC441" s="23"/>
      <c r="VMD441" s="23"/>
      <c r="VME441" s="23"/>
      <c r="VMF441" s="23"/>
      <c r="VMG441" s="23"/>
      <c r="VMH441" s="23"/>
      <c r="VMI441" s="23"/>
      <c r="VMJ441" s="23"/>
      <c r="VMK441" s="23"/>
      <c r="VML441" s="23"/>
      <c r="VMM441" s="23"/>
      <c r="VMN441" s="23"/>
      <c r="VMO441" s="23"/>
      <c r="VMP441" s="23"/>
      <c r="VMQ441" s="23"/>
      <c r="VMR441" s="23"/>
      <c r="VMS441" s="23"/>
      <c r="VMT441" s="23"/>
      <c r="VMU441" s="23"/>
      <c r="VMV441" s="23"/>
      <c r="VMW441" s="23"/>
      <c r="VMX441" s="23"/>
      <c r="VMY441" s="23"/>
      <c r="VMZ441" s="23"/>
      <c r="VNA441" s="23"/>
      <c r="VNB441" s="23"/>
      <c r="VNC441" s="23"/>
      <c r="VND441" s="23"/>
      <c r="VNE441" s="23"/>
      <c r="VNF441" s="23"/>
      <c r="VNG441" s="23"/>
      <c r="VNH441" s="23"/>
      <c r="VNI441" s="23"/>
      <c r="VNJ441" s="23"/>
      <c r="VNK441" s="23"/>
      <c r="VNL441" s="23"/>
      <c r="VNM441" s="23"/>
      <c r="VNN441" s="23"/>
      <c r="VNO441" s="23"/>
      <c r="VNP441" s="23"/>
      <c r="VNQ441" s="23"/>
      <c r="VNR441" s="23"/>
      <c r="VNS441" s="23"/>
      <c r="VNT441" s="23"/>
      <c r="VNU441" s="23"/>
      <c r="VNV441" s="23"/>
      <c r="VNW441" s="23"/>
      <c r="VNX441" s="23"/>
      <c r="VNY441" s="23"/>
      <c r="VNZ441" s="23"/>
      <c r="VOA441" s="23"/>
      <c r="VOB441" s="23"/>
      <c r="VOC441" s="23"/>
      <c r="VOD441" s="23"/>
      <c r="VOE441" s="23"/>
      <c r="VOF441" s="23"/>
      <c r="VOG441" s="23"/>
      <c r="VOH441" s="23"/>
      <c r="VOI441" s="23"/>
      <c r="VOJ441" s="23"/>
      <c r="VOK441" s="23"/>
      <c r="VOL441" s="23"/>
      <c r="VOM441" s="23"/>
      <c r="VON441" s="23"/>
      <c r="VOO441" s="23"/>
      <c r="VOP441" s="23"/>
      <c r="VOQ441" s="23"/>
      <c r="VOR441" s="23"/>
      <c r="VOS441" s="23"/>
      <c r="VOT441" s="23"/>
      <c r="VOU441" s="23"/>
      <c r="VOV441" s="23"/>
      <c r="VOW441" s="23"/>
      <c r="VOX441" s="23"/>
      <c r="VOY441" s="23"/>
      <c r="VOZ441" s="23"/>
      <c r="VPA441" s="23"/>
      <c r="VPB441" s="23"/>
      <c r="VPC441" s="23"/>
      <c r="VPD441" s="23"/>
      <c r="VPE441" s="23"/>
      <c r="VPF441" s="23"/>
      <c r="VPG441" s="23"/>
      <c r="VPH441" s="23"/>
      <c r="VPI441" s="23"/>
      <c r="VPJ441" s="23"/>
      <c r="VPK441" s="23"/>
      <c r="VPL441" s="23"/>
      <c r="VPM441" s="23"/>
      <c r="VPN441" s="23"/>
      <c r="VPO441" s="23"/>
      <c r="VPP441" s="23"/>
      <c r="VPQ441" s="23"/>
      <c r="VPR441" s="23"/>
      <c r="VPS441" s="23"/>
      <c r="VPT441" s="23"/>
      <c r="VPU441" s="23"/>
      <c r="VPV441" s="23"/>
      <c r="VPW441" s="23"/>
      <c r="VPX441" s="23"/>
      <c r="VPY441" s="23"/>
      <c r="VPZ441" s="23"/>
      <c r="VQA441" s="23"/>
      <c r="VQB441" s="23"/>
      <c r="VQC441" s="23"/>
      <c r="VQD441" s="23"/>
      <c r="VQE441" s="23"/>
      <c r="VQF441" s="23"/>
      <c r="VQG441" s="23"/>
      <c r="VQH441" s="23"/>
      <c r="VQI441" s="23"/>
      <c r="VQJ441" s="23"/>
      <c r="VQK441" s="23"/>
      <c r="VQL441" s="23"/>
      <c r="VQM441" s="23"/>
      <c r="VQN441" s="23"/>
      <c r="VQO441" s="23"/>
      <c r="VQP441" s="23"/>
      <c r="VQQ441" s="23"/>
      <c r="VQR441" s="23"/>
      <c r="VQS441" s="23"/>
      <c r="VQT441" s="23"/>
      <c r="VQU441" s="23"/>
      <c r="VQV441" s="23"/>
      <c r="VQW441" s="23"/>
      <c r="VQX441" s="23"/>
      <c r="VQY441" s="23"/>
      <c r="VQZ441" s="23"/>
      <c r="VRA441" s="23"/>
      <c r="VRB441" s="23"/>
      <c r="VRC441" s="23"/>
      <c r="VRD441" s="23"/>
      <c r="VRE441" s="23"/>
      <c r="VRF441" s="23"/>
      <c r="VRG441" s="23"/>
      <c r="VRH441" s="23"/>
      <c r="VRI441" s="23"/>
      <c r="VRJ441" s="23"/>
      <c r="VRK441" s="23"/>
      <c r="VRL441" s="23"/>
      <c r="VRM441" s="23"/>
      <c r="VRN441" s="23"/>
      <c r="VRO441" s="23"/>
      <c r="VRP441" s="23"/>
      <c r="VRQ441" s="23"/>
      <c r="VRR441" s="23"/>
      <c r="VRS441" s="23"/>
      <c r="VRT441" s="23"/>
      <c r="VRU441" s="23"/>
      <c r="VRV441" s="23"/>
      <c r="VRW441" s="23"/>
      <c r="VRX441" s="23"/>
      <c r="VRY441" s="23"/>
      <c r="VRZ441" s="23"/>
      <c r="VSA441" s="23"/>
      <c r="VSB441" s="23"/>
      <c r="VSC441" s="23"/>
      <c r="VSD441" s="23"/>
      <c r="VSE441" s="23"/>
      <c r="VSF441" s="23"/>
      <c r="VSG441" s="23"/>
      <c r="VSH441" s="23"/>
      <c r="VSI441" s="23"/>
      <c r="VSJ441" s="23"/>
      <c r="VSK441" s="23"/>
      <c r="VSL441" s="23"/>
      <c r="VSM441" s="23"/>
      <c r="VSN441" s="23"/>
      <c r="VSO441" s="23"/>
      <c r="VSP441" s="23"/>
      <c r="VSQ441" s="23"/>
      <c r="VSR441" s="23"/>
      <c r="VSS441" s="23"/>
      <c r="VST441" s="23"/>
      <c r="VSU441" s="23"/>
      <c r="VSV441" s="23"/>
      <c r="VSW441" s="23"/>
      <c r="VSX441" s="23"/>
      <c r="VSY441" s="23"/>
      <c r="VSZ441" s="23"/>
      <c r="VTA441" s="23"/>
      <c r="VTB441" s="23"/>
      <c r="VTC441" s="23"/>
      <c r="VTD441" s="23"/>
      <c r="VTE441" s="23"/>
      <c r="VTF441" s="23"/>
      <c r="VTG441" s="23"/>
      <c r="VTH441" s="23"/>
      <c r="VTI441" s="23"/>
      <c r="VTJ441" s="23"/>
      <c r="VTK441" s="23"/>
      <c r="VTL441" s="23"/>
      <c r="VTM441" s="23"/>
      <c r="VTN441" s="23"/>
      <c r="VTO441" s="23"/>
      <c r="VTP441" s="23"/>
      <c r="VTQ441" s="23"/>
      <c r="VTR441" s="23"/>
      <c r="VTS441" s="23"/>
      <c r="VTT441" s="23"/>
      <c r="VTU441" s="23"/>
      <c r="VTV441" s="23"/>
      <c r="VTW441" s="23"/>
      <c r="VTX441" s="23"/>
      <c r="VTY441" s="23"/>
      <c r="VTZ441" s="23"/>
      <c r="VUA441" s="23"/>
      <c r="VUB441" s="23"/>
      <c r="VUC441" s="23"/>
      <c r="VUD441" s="23"/>
      <c r="VUE441" s="23"/>
      <c r="VUF441" s="23"/>
      <c r="VUG441" s="23"/>
      <c r="VUH441" s="23"/>
      <c r="VUI441" s="23"/>
      <c r="VUJ441" s="23"/>
      <c r="VUK441" s="23"/>
      <c r="VUL441" s="23"/>
      <c r="VUM441" s="23"/>
      <c r="VUN441" s="23"/>
      <c r="VUO441" s="23"/>
      <c r="VUP441" s="23"/>
      <c r="VUQ441" s="23"/>
      <c r="VUR441" s="23"/>
      <c r="VUS441" s="23"/>
      <c r="VUT441" s="23"/>
      <c r="VUU441" s="23"/>
      <c r="VUV441" s="23"/>
      <c r="VUW441" s="23"/>
      <c r="VUX441" s="23"/>
      <c r="VUY441" s="23"/>
      <c r="VUZ441" s="23"/>
      <c r="VVA441" s="23"/>
      <c r="VVB441" s="23"/>
      <c r="VVC441" s="23"/>
      <c r="VVD441" s="23"/>
      <c r="VVE441" s="23"/>
      <c r="VVF441" s="23"/>
      <c r="VVG441" s="23"/>
      <c r="VVH441" s="23"/>
      <c r="VVI441" s="23"/>
      <c r="VVJ441" s="23"/>
      <c r="VVK441" s="23"/>
      <c r="VVL441" s="23"/>
      <c r="VVM441" s="23"/>
      <c r="VVN441" s="23"/>
      <c r="VVO441" s="23"/>
      <c r="VVP441" s="23"/>
      <c r="VVQ441" s="23"/>
      <c r="VVR441" s="23"/>
      <c r="VVS441" s="23"/>
      <c r="VVT441" s="23"/>
      <c r="VVU441" s="23"/>
      <c r="VVV441" s="23"/>
      <c r="VVW441" s="23"/>
      <c r="VVX441" s="23"/>
      <c r="VVY441" s="23"/>
      <c r="VVZ441" s="23"/>
      <c r="VWA441" s="23"/>
      <c r="VWB441" s="23"/>
      <c r="VWC441" s="23"/>
      <c r="VWD441" s="23"/>
      <c r="VWE441" s="23"/>
      <c r="VWF441" s="23"/>
      <c r="VWG441" s="23"/>
      <c r="VWH441" s="23"/>
      <c r="VWI441" s="23"/>
      <c r="VWJ441" s="23"/>
      <c r="VWK441" s="23"/>
      <c r="VWL441" s="23"/>
      <c r="VWM441" s="23"/>
      <c r="VWN441" s="23"/>
      <c r="VWO441" s="23"/>
      <c r="VWP441" s="23"/>
      <c r="VWQ441" s="23"/>
      <c r="VWR441" s="23"/>
      <c r="VWS441" s="23"/>
      <c r="VWT441" s="23"/>
      <c r="VWU441" s="23"/>
      <c r="VWV441" s="23"/>
      <c r="VWW441" s="23"/>
      <c r="VWX441" s="23"/>
      <c r="VWY441" s="23"/>
      <c r="VWZ441" s="23"/>
      <c r="VXA441" s="23"/>
      <c r="VXB441" s="23"/>
      <c r="VXC441" s="23"/>
      <c r="VXD441" s="23"/>
      <c r="VXE441" s="23"/>
      <c r="VXF441" s="23"/>
      <c r="VXG441" s="23"/>
      <c r="VXH441" s="23"/>
      <c r="VXI441" s="23"/>
      <c r="VXJ441" s="23"/>
      <c r="VXK441" s="23"/>
      <c r="VXL441" s="23"/>
      <c r="VXM441" s="23"/>
      <c r="VXN441" s="23"/>
      <c r="VXO441" s="23"/>
      <c r="VXP441" s="23"/>
      <c r="VXQ441" s="23"/>
      <c r="VXR441" s="23"/>
      <c r="VXS441" s="23"/>
      <c r="VXT441" s="23"/>
      <c r="VXU441" s="23"/>
      <c r="VXV441" s="23"/>
      <c r="VXW441" s="23"/>
      <c r="VXX441" s="23"/>
      <c r="VXY441" s="23"/>
      <c r="VXZ441" s="23"/>
      <c r="VYA441" s="23"/>
      <c r="VYB441" s="23"/>
      <c r="VYC441" s="23"/>
      <c r="VYD441" s="23"/>
      <c r="VYE441" s="23"/>
      <c r="VYF441" s="23"/>
      <c r="VYG441" s="23"/>
      <c r="VYH441" s="23"/>
      <c r="VYI441" s="23"/>
      <c r="VYJ441" s="23"/>
      <c r="VYK441" s="23"/>
      <c r="VYL441" s="23"/>
      <c r="VYM441" s="23"/>
      <c r="VYN441" s="23"/>
      <c r="VYO441" s="23"/>
      <c r="VYP441" s="23"/>
      <c r="VYQ441" s="23"/>
      <c r="VYR441" s="23"/>
      <c r="VYS441" s="23"/>
      <c r="VYT441" s="23"/>
      <c r="VYU441" s="23"/>
      <c r="VYV441" s="23"/>
      <c r="VYW441" s="23"/>
      <c r="VYX441" s="23"/>
      <c r="VYY441" s="23"/>
      <c r="VYZ441" s="23"/>
      <c r="VZA441" s="23"/>
      <c r="VZB441" s="23"/>
      <c r="VZC441" s="23"/>
      <c r="VZD441" s="23"/>
      <c r="VZE441" s="23"/>
      <c r="VZF441" s="23"/>
      <c r="VZG441" s="23"/>
      <c r="VZH441" s="23"/>
      <c r="VZI441" s="23"/>
      <c r="VZJ441" s="23"/>
      <c r="VZK441" s="23"/>
      <c r="VZL441" s="23"/>
      <c r="VZM441" s="23"/>
      <c r="VZN441" s="23"/>
      <c r="VZO441" s="23"/>
      <c r="VZP441" s="23"/>
      <c r="VZQ441" s="23"/>
      <c r="VZR441" s="23"/>
      <c r="VZS441" s="23"/>
      <c r="VZT441" s="23"/>
      <c r="VZU441" s="23"/>
      <c r="VZV441" s="23"/>
      <c r="VZW441" s="23"/>
      <c r="VZX441" s="23"/>
      <c r="VZY441" s="23"/>
      <c r="VZZ441" s="23"/>
      <c r="WAA441" s="23"/>
      <c r="WAB441" s="23"/>
      <c r="WAC441" s="23"/>
      <c r="WAD441" s="23"/>
      <c r="WAE441" s="23"/>
      <c r="WAF441" s="23"/>
      <c r="WAG441" s="23"/>
      <c r="WAH441" s="23"/>
      <c r="WAI441" s="23"/>
      <c r="WAJ441" s="23"/>
      <c r="WAK441" s="23"/>
      <c r="WAL441" s="23"/>
      <c r="WAM441" s="23"/>
      <c r="WAN441" s="23"/>
      <c r="WAO441" s="23"/>
      <c r="WAP441" s="23"/>
      <c r="WAQ441" s="23"/>
      <c r="WAR441" s="23"/>
      <c r="WAS441" s="23"/>
      <c r="WAT441" s="23"/>
      <c r="WAU441" s="23"/>
      <c r="WAV441" s="23"/>
      <c r="WAW441" s="23"/>
      <c r="WAX441" s="23"/>
      <c r="WAY441" s="23"/>
      <c r="WAZ441" s="23"/>
      <c r="WBA441" s="23"/>
      <c r="WBB441" s="23"/>
      <c r="WBC441" s="23"/>
      <c r="WBD441" s="23"/>
      <c r="WBE441" s="23"/>
      <c r="WBF441" s="23"/>
      <c r="WBG441" s="23"/>
      <c r="WBH441" s="23"/>
      <c r="WBI441" s="23"/>
      <c r="WBJ441" s="23"/>
      <c r="WBK441" s="23"/>
      <c r="WBL441" s="23"/>
      <c r="WBM441" s="23"/>
      <c r="WBN441" s="23"/>
      <c r="WBO441" s="23"/>
      <c r="WBP441" s="23"/>
      <c r="WBQ441" s="23"/>
      <c r="WBR441" s="23"/>
      <c r="WBS441" s="23"/>
      <c r="WBT441" s="23"/>
      <c r="WBU441" s="23"/>
      <c r="WBV441" s="23"/>
      <c r="WBW441" s="23"/>
      <c r="WBX441" s="23"/>
      <c r="WBY441" s="23"/>
      <c r="WBZ441" s="23"/>
      <c r="WCA441" s="23"/>
      <c r="WCB441" s="23"/>
      <c r="WCC441" s="23"/>
      <c r="WCD441" s="23"/>
      <c r="WCE441" s="23"/>
      <c r="WCF441" s="23"/>
      <c r="WCG441" s="23"/>
      <c r="WCH441" s="23"/>
      <c r="WCI441" s="23"/>
      <c r="WCJ441" s="23"/>
      <c r="WCK441" s="23"/>
      <c r="WCL441" s="23"/>
      <c r="WCM441" s="23"/>
      <c r="WCN441" s="23"/>
      <c r="WCO441" s="23"/>
      <c r="WCP441" s="23"/>
      <c r="WCQ441" s="23"/>
      <c r="WCR441" s="23"/>
      <c r="WCS441" s="23"/>
      <c r="WCT441" s="23"/>
      <c r="WCU441" s="23"/>
      <c r="WCV441" s="23"/>
      <c r="WCW441" s="23"/>
      <c r="WCX441" s="23"/>
      <c r="WCY441" s="23"/>
      <c r="WCZ441" s="23"/>
      <c r="WDA441" s="23"/>
      <c r="WDB441" s="23"/>
      <c r="WDC441" s="23"/>
      <c r="WDD441" s="23"/>
      <c r="WDE441" s="23"/>
      <c r="WDF441" s="23"/>
      <c r="WDG441" s="23"/>
      <c r="WDH441" s="23"/>
      <c r="WDI441" s="23"/>
      <c r="WDJ441" s="23"/>
      <c r="WDK441" s="23"/>
      <c r="WDL441" s="23"/>
      <c r="WDM441" s="23"/>
      <c r="WDN441" s="23"/>
      <c r="WDO441" s="23"/>
      <c r="WDP441" s="23"/>
      <c r="WDQ441" s="23"/>
      <c r="WDR441" s="23"/>
      <c r="WDS441" s="23"/>
      <c r="WDT441" s="23"/>
      <c r="WDU441" s="23"/>
      <c r="WDV441" s="23"/>
      <c r="WDW441" s="23"/>
      <c r="WDX441" s="23"/>
      <c r="WDY441" s="23"/>
      <c r="WDZ441" s="23"/>
      <c r="WEA441" s="23"/>
      <c r="WEB441" s="23"/>
      <c r="WEC441" s="23"/>
      <c r="WED441" s="23"/>
      <c r="WEE441" s="23"/>
      <c r="WEF441" s="23"/>
      <c r="WEG441" s="23"/>
      <c r="WEH441" s="23"/>
      <c r="WEI441" s="23"/>
      <c r="WEJ441" s="23"/>
      <c r="WEK441" s="23"/>
      <c r="WEL441" s="23"/>
      <c r="WEM441" s="23"/>
      <c r="WEN441" s="23"/>
      <c r="WEO441" s="23"/>
      <c r="WEP441" s="23"/>
      <c r="WEQ441" s="23"/>
      <c r="WER441" s="23"/>
      <c r="WES441" s="23"/>
      <c r="WET441" s="23"/>
      <c r="WEU441" s="23"/>
      <c r="WEV441" s="23"/>
      <c r="WEW441" s="23"/>
      <c r="WEX441" s="23"/>
      <c r="WEY441" s="23"/>
      <c r="WEZ441" s="23"/>
      <c r="WFA441" s="23"/>
      <c r="WFB441" s="23"/>
      <c r="WFC441" s="23"/>
      <c r="WFD441" s="23"/>
      <c r="WFE441" s="23"/>
      <c r="WFF441" s="23"/>
      <c r="WFG441" s="23"/>
      <c r="WFH441" s="23"/>
      <c r="WFI441" s="23"/>
      <c r="WFJ441" s="23"/>
      <c r="WFK441" s="23"/>
      <c r="WFL441" s="23"/>
      <c r="WFM441" s="23"/>
      <c r="WFN441" s="23"/>
      <c r="WFO441" s="23"/>
      <c r="WFP441" s="23"/>
      <c r="WFQ441" s="23"/>
      <c r="WFR441" s="23"/>
      <c r="WFS441" s="23"/>
      <c r="WFT441" s="23"/>
      <c r="WFU441" s="23"/>
      <c r="WFV441" s="23"/>
      <c r="WFW441" s="23"/>
      <c r="WFX441" s="23"/>
      <c r="WFY441" s="23"/>
      <c r="WFZ441" s="23"/>
      <c r="WGA441" s="23"/>
      <c r="WGB441" s="23"/>
      <c r="WGC441" s="23"/>
      <c r="WGD441" s="23"/>
      <c r="WGE441" s="23"/>
      <c r="WGF441" s="23"/>
      <c r="WGG441" s="23"/>
      <c r="WGH441" s="23"/>
      <c r="WGI441" s="23"/>
      <c r="WGJ441" s="23"/>
      <c r="WGK441" s="23"/>
      <c r="WGL441" s="23"/>
      <c r="WGM441" s="23"/>
      <c r="WGN441" s="23"/>
      <c r="WGO441" s="23"/>
      <c r="WGP441" s="23"/>
      <c r="WGQ441" s="23"/>
      <c r="WGR441" s="23"/>
      <c r="WGS441" s="23"/>
      <c r="WGT441" s="23"/>
      <c r="WGU441" s="23"/>
      <c r="WGV441" s="23"/>
      <c r="WGW441" s="23"/>
      <c r="WGX441" s="23"/>
      <c r="WGY441" s="23"/>
      <c r="WGZ441" s="23"/>
      <c r="WHA441" s="23"/>
      <c r="WHB441" s="23"/>
      <c r="WHC441" s="23"/>
      <c r="WHD441" s="23"/>
      <c r="WHE441" s="23"/>
      <c r="WHF441" s="23"/>
      <c r="WHG441" s="23"/>
      <c r="WHH441" s="23"/>
      <c r="WHI441" s="23"/>
      <c r="WHJ441" s="23"/>
      <c r="WHK441" s="23"/>
      <c r="WHL441" s="23"/>
      <c r="WHM441" s="23"/>
      <c r="WHN441" s="23"/>
      <c r="WHO441" s="23"/>
      <c r="WHP441" s="23"/>
      <c r="WHQ441" s="23"/>
      <c r="WHR441" s="23"/>
      <c r="WHS441" s="23"/>
      <c r="WHT441" s="23"/>
      <c r="WHU441" s="23"/>
      <c r="WHV441" s="23"/>
      <c r="WHW441" s="23"/>
      <c r="WHX441" s="23"/>
      <c r="WHY441" s="23"/>
      <c r="WHZ441" s="23"/>
      <c r="WIA441" s="23"/>
      <c r="WIB441" s="23"/>
      <c r="WIC441" s="23"/>
      <c r="WID441" s="23"/>
      <c r="WIE441" s="23"/>
      <c r="WIF441" s="23"/>
      <c r="WIG441" s="23"/>
      <c r="WIH441" s="23"/>
      <c r="WII441" s="23"/>
      <c r="WIJ441" s="23"/>
      <c r="WIK441" s="23"/>
      <c r="WIL441" s="23"/>
      <c r="WIM441" s="23"/>
      <c r="WIN441" s="23"/>
      <c r="WIO441" s="23"/>
      <c r="WIP441" s="23"/>
      <c r="WIQ441" s="23"/>
      <c r="WIR441" s="23"/>
      <c r="WIS441" s="23"/>
      <c r="WIT441" s="23"/>
      <c r="WIU441" s="23"/>
      <c r="WIV441" s="23"/>
      <c r="WIW441" s="23"/>
      <c r="WIX441" s="23"/>
      <c r="WIY441" s="23"/>
      <c r="WIZ441" s="23"/>
      <c r="WJA441" s="23"/>
      <c r="WJB441" s="23"/>
      <c r="WJC441" s="23"/>
      <c r="WJD441" s="23"/>
      <c r="WJE441" s="23"/>
      <c r="WJF441" s="23"/>
      <c r="WJG441" s="23"/>
      <c r="WJH441" s="23"/>
      <c r="WJI441" s="23"/>
      <c r="WJJ441" s="23"/>
      <c r="WJK441" s="23"/>
      <c r="WJL441" s="23"/>
      <c r="WJM441" s="23"/>
      <c r="WJN441" s="23"/>
      <c r="WJO441" s="23"/>
      <c r="WJP441" s="23"/>
      <c r="WJQ441" s="23"/>
      <c r="WJR441" s="23"/>
      <c r="WJS441" s="23"/>
      <c r="WJT441" s="23"/>
      <c r="WJU441" s="23"/>
      <c r="WJV441" s="23"/>
      <c r="WJW441" s="23"/>
      <c r="WJX441" s="23"/>
      <c r="WJY441" s="23"/>
      <c r="WJZ441" s="23"/>
      <c r="WKA441" s="23"/>
      <c r="WKB441" s="23"/>
      <c r="WKC441" s="23"/>
      <c r="WKD441" s="23"/>
      <c r="WKE441" s="23"/>
      <c r="WKF441" s="23"/>
      <c r="WKG441" s="23"/>
      <c r="WKH441" s="23"/>
      <c r="WKI441" s="23"/>
      <c r="WKJ441" s="23"/>
      <c r="WKK441" s="23"/>
      <c r="WKL441" s="23"/>
      <c r="WKM441" s="23"/>
      <c r="WKN441" s="23"/>
      <c r="WKO441" s="23"/>
      <c r="WKP441" s="23"/>
      <c r="WKQ441" s="23"/>
      <c r="WKR441" s="23"/>
      <c r="WKS441" s="23"/>
      <c r="WKT441" s="23"/>
      <c r="WKU441" s="23"/>
      <c r="WKV441" s="23"/>
      <c r="WKW441" s="23"/>
      <c r="WKX441" s="23"/>
      <c r="WKY441" s="23"/>
      <c r="WKZ441" s="23"/>
      <c r="WLA441" s="23"/>
      <c r="WLB441" s="23"/>
      <c r="WLC441" s="23"/>
      <c r="WLD441" s="23"/>
      <c r="WLE441" s="23"/>
      <c r="WLF441" s="23"/>
      <c r="WLG441" s="23"/>
      <c r="WLH441" s="23"/>
      <c r="WLI441" s="23"/>
      <c r="WLJ441" s="23"/>
      <c r="WLK441" s="23"/>
      <c r="WLL441" s="23"/>
      <c r="WLM441" s="23"/>
      <c r="WLN441" s="23"/>
      <c r="WLO441" s="23"/>
      <c r="WLP441" s="23"/>
      <c r="WLQ441" s="23"/>
      <c r="WLR441" s="23"/>
      <c r="WLS441" s="23"/>
      <c r="WLT441" s="23"/>
      <c r="WLU441" s="23"/>
      <c r="WLV441" s="23"/>
      <c r="WLW441" s="23"/>
      <c r="WLX441" s="23"/>
      <c r="WLY441" s="23"/>
      <c r="WLZ441" s="23"/>
      <c r="WMA441" s="23"/>
      <c r="WMB441" s="23"/>
      <c r="WMC441" s="23"/>
      <c r="WMD441" s="23"/>
      <c r="WME441" s="23"/>
      <c r="WMF441" s="23"/>
      <c r="WMG441" s="23"/>
      <c r="WMH441" s="23"/>
      <c r="WMI441" s="23"/>
      <c r="WMJ441" s="23"/>
      <c r="WMK441" s="23"/>
      <c r="WML441" s="23"/>
      <c r="WMM441" s="23"/>
      <c r="WMN441" s="23"/>
      <c r="WMO441" s="23"/>
      <c r="WMP441" s="23"/>
      <c r="WMQ441" s="23"/>
      <c r="WMR441" s="23"/>
      <c r="WMS441" s="23"/>
      <c r="WMT441" s="23"/>
      <c r="WMU441" s="23"/>
      <c r="WMV441" s="23"/>
      <c r="WMW441" s="23"/>
      <c r="WMX441" s="23"/>
      <c r="WMY441" s="23"/>
      <c r="WMZ441" s="23"/>
      <c r="WNA441" s="23"/>
      <c r="WNB441" s="23"/>
      <c r="WNC441" s="23"/>
      <c r="WND441" s="23"/>
      <c r="WNE441" s="23"/>
      <c r="WNF441" s="23"/>
      <c r="WNG441" s="23"/>
      <c r="WNH441" s="23"/>
      <c r="WNI441" s="23"/>
      <c r="WNJ441" s="23"/>
      <c r="WNK441" s="23"/>
      <c r="WNL441" s="23"/>
      <c r="WNM441" s="23"/>
      <c r="WNN441" s="23"/>
      <c r="WNO441" s="23"/>
      <c r="WNP441" s="23"/>
      <c r="WNQ441" s="23"/>
      <c r="WNR441" s="23"/>
      <c r="WNS441" s="23"/>
      <c r="WNT441" s="23"/>
      <c r="WNU441" s="23"/>
      <c r="WNV441" s="23"/>
      <c r="WNW441" s="23"/>
      <c r="WNX441" s="23"/>
      <c r="WNY441" s="23"/>
      <c r="WNZ441" s="23"/>
      <c r="WOA441" s="23"/>
      <c r="WOB441" s="23"/>
      <c r="WOC441" s="23"/>
      <c r="WOD441" s="23"/>
      <c r="WOE441" s="23"/>
      <c r="WOF441" s="23"/>
      <c r="WOG441" s="23"/>
      <c r="WOH441" s="23"/>
      <c r="WOI441" s="23"/>
      <c r="WOJ441" s="23"/>
      <c r="WOK441" s="23"/>
      <c r="WOL441" s="23"/>
      <c r="WOM441" s="23"/>
      <c r="WON441" s="23"/>
      <c r="WOO441" s="23"/>
      <c r="WOP441" s="23"/>
      <c r="WOQ441" s="23"/>
      <c r="WOR441" s="23"/>
      <c r="WOS441" s="23"/>
      <c r="WOT441" s="23"/>
      <c r="WOU441" s="23"/>
      <c r="WOV441" s="23"/>
      <c r="WOW441" s="23"/>
      <c r="WOX441" s="23"/>
      <c r="WOY441" s="23"/>
      <c r="WOZ441" s="23"/>
      <c r="WPA441" s="23"/>
      <c r="WPB441" s="23"/>
      <c r="WPC441" s="23"/>
      <c r="WPD441" s="23"/>
      <c r="WPE441" s="23"/>
      <c r="WPF441" s="23"/>
      <c r="WPG441" s="23"/>
      <c r="WPH441" s="23"/>
      <c r="WPI441" s="23"/>
      <c r="WPJ441" s="23"/>
      <c r="WPK441" s="23"/>
      <c r="WPL441" s="23"/>
      <c r="WPM441" s="23"/>
      <c r="WPN441" s="23"/>
      <c r="WPO441" s="23"/>
      <c r="WPP441" s="23"/>
      <c r="WPQ441" s="23"/>
      <c r="WPR441" s="23"/>
      <c r="WPS441" s="23"/>
      <c r="WPT441" s="23"/>
      <c r="WPU441" s="23"/>
      <c r="WPV441" s="23"/>
      <c r="WPW441" s="23"/>
      <c r="WPX441" s="23"/>
      <c r="WPY441" s="23"/>
      <c r="WPZ441" s="23"/>
      <c r="WQA441" s="23"/>
      <c r="WQB441" s="23"/>
      <c r="WQC441" s="23"/>
      <c r="WQD441" s="23"/>
      <c r="WQE441" s="23"/>
      <c r="WQF441" s="23"/>
      <c r="WQG441" s="23"/>
      <c r="WQH441" s="23"/>
      <c r="WQI441" s="23"/>
      <c r="WQJ441" s="23"/>
      <c r="WQK441" s="23"/>
      <c r="WQL441" s="23"/>
      <c r="WQM441" s="23"/>
      <c r="WQN441" s="23"/>
      <c r="WQO441" s="23"/>
      <c r="WQP441" s="23"/>
      <c r="WQQ441" s="23"/>
      <c r="WQR441" s="23"/>
      <c r="WQS441" s="23"/>
      <c r="WQT441" s="23"/>
      <c r="WQU441" s="23"/>
      <c r="WQV441" s="23"/>
      <c r="WQW441" s="23"/>
      <c r="WQX441" s="23"/>
      <c r="WQY441" s="23"/>
      <c r="WQZ441" s="23"/>
      <c r="WRA441" s="23"/>
      <c r="WRB441" s="23"/>
      <c r="WRC441" s="23"/>
      <c r="WRD441" s="23"/>
      <c r="WRE441" s="23"/>
      <c r="WRF441" s="23"/>
      <c r="WRG441" s="23"/>
      <c r="WRH441" s="23"/>
      <c r="WRI441" s="23"/>
      <c r="WRJ441" s="23"/>
      <c r="WRK441" s="23"/>
      <c r="WRL441" s="23"/>
      <c r="WRM441" s="23"/>
      <c r="WRN441" s="23"/>
      <c r="WRO441" s="23"/>
      <c r="WRP441" s="23"/>
      <c r="WRQ441" s="23"/>
      <c r="WRR441" s="23"/>
      <c r="WRS441" s="23"/>
      <c r="WRT441" s="23"/>
      <c r="WRU441" s="23"/>
      <c r="WRV441" s="23"/>
      <c r="WRW441" s="23"/>
      <c r="WRX441" s="23"/>
      <c r="WRY441" s="23"/>
      <c r="WRZ441" s="23"/>
      <c r="WSA441" s="23"/>
      <c r="WSB441" s="23"/>
      <c r="WSC441" s="23"/>
      <c r="WSD441" s="23"/>
      <c r="WSE441" s="23"/>
      <c r="WSF441" s="23"/>
      <c r="WSG441" s="23"/>
      <c r="WSH441" s="23"/>
      <c r="WSI441" s="23"/>
      <c r="WSJ441" s="23"/>
      <c r="WSK441" s="23"/>
      <c r="WSL441" s="23"/>
      <c r="WSM441" s="23"/>
      <c r="WSN441" s="23"/>
      <c r="WSO441" s="23"/>
      <c r="WSP441" s="23"/>
      <c r="WSQ441" s="23"/>
      <c r="WSR441" s="23"/>
      <c r="WSS441" s="23"/>
      <c r="WST441" s="23"/>
      <c r="WSU441" s="23"/>
      <c r="WSV441" s="23"/>
      <c r="WSW441" s="23"/>
      <c r="WSX441" s="23"/>
      <c r="WSY441" s="23"/>
      <c r="WSZ441" s="23"/>
      <c r="WTA441" s="23"/>
      <c r="WTB441" s="23"/>
      <c r="WTC441" s="23"/>
      <c r="WTD441" s="23"/>
      <c r="WTE441" s="23"/>
      <c r="WTF441" s="23"/>
      <c r="WTG441" s="23"/>
      <c r="WTH441" s="23"/>
      <c r="WTI441" s="23"/>
      <c r="WTJ441" s="23"/>
      <c r="WTK441" s="23"/>
      <c r="WTL441" s="23"/>
      <c r="WTM441" s="23"/>
      <c r="WTN441" s="23"/>
      <c r="WTO441" s="23"/>
      <c r="WTP441" s="23"/>
      <c r="WTQ441" s="23"/>
      <c r="WTR441" s="23"/>
      <c r="WTS441" s="23"/>
      <c r="WTT441" s="23"/>
      <c r="WTU441" s="23"/>
      <c r="WTV441" s="23"/>
      <c r="WTW441" s="23"/>
      <c r="WTX441" s="23"/>
      <c r="WTY441" s="23"/>
      <c r="WTZ441" s="23"/>
      <c r="WUA441" s="23"/>
      <c r="WUB441" s="23"/>
      <c r="WUC441" s="23"/>
      <c r="WUD441" s="23"/>
      <c r="WUE441" s="23"/>
      <c r="WUF441" s="23"/>
      <c r="WUG441" s="23"/>
      <c r="WUH441" s="23"/>
      <c r="WUI441" s="23"/>
      <c r="WUJ441" s="23"/>
      <c r="WUK441" s="23"/>
      <c r="WUL441" s="23"/>
      <c r="WUM441" s="23"/>
      <c r="WUN441" s="23"/>
      <c r="WUO441" s="23"/>
      <c r="WUP441" s="23"/>
      <c r="WUQ441" s="23"/>
      <c r="WUR441" s="23"/>
      <c r="WUS441" s="23"/>
      <c r="WUT441" s="23"/>
      <c r="WUU441" s="23"/>
      <c r="WUV441" s="23"/>
      <c r="WUW441" s="23"/>
      <c r="WUX441" s="23"/>
      <c r="WUY441" s="23"/>
      <c r="WUZ441" s="23"/>
      <c r="WVA441" s="23"/>
      <c r="WVB441" s="23"/>
      <c r="WVC441" s="23"/>
      <c r="WVD441" s="23"/>
      <c r="WVE441" s="23"/>
      <c r="WVF441" s="23"/>
      <c r="WVG441" s="23"/>
      <c r="WVH441" s="23"/>
      <c r="WVI441" s="23"/>
      <c r="WVJ441" s="23"/>
      <c r="WVK441" s="23"/>
      <c r="WVL441" s="23"/>
      <c r="WVM441" s="23"/>
      <c r="WVN441" s="23"/>
      <c r="WVO441" s="23"/>
      <c r="WVP441" s="23"/>
      <c r="WVQ441" s="23"/>
      <c r="WVR441" s="23"/>
      <c r="WVS441" s="23"/>
      <c r="WVT441" s="23"/>
      <c r="WVU441" s="23"/>
      <c r="WVV441" s="23"/>
      <c r="WVW441" s="23"/>
      <c r="WVX441" s="23"/>
      <c r="WVY441" s="23"/>
      <c r="WVZ441" s="23"/>
      <c r="WWA441" s="23"/>
      <c r="WWB441" s="23"/>
      <c r="WWC441" s="23"/>
      <c r="WWD441" s="23"/>
      <c r="WWE441" s="23"/>
      <c r="WWF441" s="23"/>
      <c r="WWG441" s="23"/>
      <c r="WWH441" s="23"/>
      <c r="WWI441" s="23"/>
      <c r="WWJ441" s="23"/>
      <c r="WWK441" s="23"/>
      <c r="WWL441" s="23"/>
      <c r="WWM441" s="23"/>
      <c r="WWN441" s="23"/>
      <c r="WWO441" s="23"/>
      <c r="WWP441" s="23"/>
      <c r="WWQ441" s="23"/>
      <c r="WWR441" s="23"/>
      <c r="WWS441" s="23"/>
      <c r="WWT441" s="23"/>
      <c r="WWU441" s="23"/>
      <c r="WWV441" s="23"/>
      <c r="WWW441" s="23"/>
      <c r="WWX441" s="23"/>
      <c r="WWY441" s="23"/>
      <c r="WWZ441" s="23"/>
      <c r="WXA441" s="23"/>
      <c r="WXB441" s="23"/>
      <c r="WXC441" s="23"/>
      <c r="WXD441" s="23"/>
      <c r="WXE441" s="23"/>
      <c r="WXF441" s="23"/>
      <c r="WXG441" s="23"/>
      <c r="WXH441" s="23"/>
      <c r="WXI441" s="23"/>
      <c r="WXJ441" s="23"/>
      <c r="WXK441" s="23"/>
      <c r="WXL441" s="23"/>
      <c r="WXM441" s="23"/>
      <c r="WXN441" s="23"/>
      <c r="WXO441" s="23"/>
      <c r="WXP441" s="23"/>
      <c r="WXQ441" s="23"/>
      <c r="WXR441" s="23"/>
      <c r="WXS441" s="23"/>
      <c r="WXT441" s="23"/>
      <c r="WXU441" s="23"/>
      <c r="WXV441" s="23"/>
      <c r="WXW441" s="23"/>
      <c r="WXX441" s="23"/>
      <c r="WXY441" s="23"/>
      <c r="WXZ441" s="23"/>
      <c r="WYA441" s="23"/>
      <c r="WYB441" s="23"/>
      <c r="WYC441" s="23"/>
      <c r="WYD441" s="23"/>
      <c r="WYE441" s="23"/>
      <c r="WYF441" s="23"/>
      <c r="WYG441" s="23"/>
      <c r="WYH441" s="23"/>
      <c r="WYI441" s="23"/>
      <c r="WYJ441" s="23"/>
      <c r="WYK441" s="23"/>
      <c r="WYL441" s="23"/>
      <c r="WYM441" s="23"/>
      <c r="WYN441" s="23"/>
      <c r="WYO441" s="23"/>
      <c r="WYP441" s="23"/>
      <c r="WYQ441" s="23"/>
      <c r="WYR441" s="23"/>
      <c r="WYS441" s="23"/>
      <c r="WYT441" s="23"/>
      <c r="WYU441" s="23"/>
      <c r="WYV441" s="23"/>
      <c r="WYW441" s="23"/>
      <c r="WYX441" s="23"/>
      <c r="WYY441" s="23"/>
      <c r="WYZ441" s="23"/>
      <c r="WZA441" s="23"/>
      <c r="WZB441" s="23"/>
      <c r="WZC441" s="23"/>
      <c r="WZD441" s="23"/>
      <c r="WZE441" s="23"/>
      <c r="WZF441" s="23"/>
      <c r="WZG441" s="23"/>
      <c r="WZH441" s="23"/>
      <c r="WZI441" s="23"/>
      <c r="WZJ441" s="23"/>
      <c r="WZK441" s="23"/>
      <c r="WZL441" s="23"/>
      <c r="WZM441" s="23"/>
      <c r="WZN441" s="23"/>
      <c r="WZO441" s="23"/>
      <c r="WZP441" s="23"/>
      <c r="WZQ441" s="23"/>
      <c r="WZR441" s="23"/>
      <c r="WZS441" s="23"/>
      <c r="WZT441" s="23"/>
      <c r="WZU441" s="23"/>
      <c r="WZV441" s="23"/>
      <c r="WZW441" s="23"/>
      <c r="WZX441" s="23"/>
      <c r="WZY441" s="23"/>
      <c r="WZZ441" s="23"/>
      <c r="XAA441" s="23"/>
      <c r="XAB441" s="23"/>
      <c r="XAC441" s="23"/>
      <c r="XAD441" s="23"/>
      <c r="XAE441" s="23"/>
      <c r="XAF441" s="23"/>
      <c r="XAG441" s="23"/>
      <c r="XAH441" s="23"/>
      <c r="XAI441" s="23"/>
      <c r="XAJ441" s="23"/>
      <c r="XAK441" s="23"/>
      <c r="XAL441" s="23"/>
      <c r="XAM441" s="23"/>
      <c r="XAN441" s="23"/>
      <c r="XAO441" s="23"/>
      <c r="XAP441" s="23"/>
      <c r="XAQ441" s="23"/>
      <c r="XAR441" s="23"/>
      <c r="XAS441" s="23"/>
      <c r="XAT441" s="23"/>
      <c r="XAU441" s="23"/>
      <c r="XAV441" s="23"/>
      <c r="XAW441" s="23"/>
      <c r="XAX441" s="23"/>
      <c r="XAY441" s="23"/>
      <c r="XAZ441" s="23"/>
      <c r="XBA441" s="23"/>
      <c r="XBB441" s="23"/>
      <c r="XBC441" s="23"/>
      <c r="XBD441" s="23"/>
      <c r="XBE441" s="23"/>
      <c r="XBF441" s="23"/>
      <c r="XBG441" s="23"/>
      <c r="XBH441" s="23"/>
      <c r="XBI441" s="23"/>
      <c r="XBJ441" s="23"/>
      <c r="XBK441" s="23"/>
      <c r="XBL441" s="23"/>
      <c r="XBM441" s="23"/>
      <c r="XBN441" s="23"/>
      <c r="XBO441" s="23"/>
      <c r="XBP441" s="23"/>
      <c r="XBQ441" s="23"/>
      <c r="XBR441" s="23"/>
      <c r="XBS441" s="23"/>
      <c r="XBT441" s="23"/>
      <c r="XBU441" s="23"/>
      <c r="XBV441" s="23"/>
      <c r="XBW441" s="23"/>
      <c r="XBX441" s="23"/>
      <c r="XBY441" s="23"/>
      <c r="XBZ441" s="23"/>
      <c r="XCA441" s="23"/>
      <c r="XCB441" s="23"/>
      <c r="XCC441" s="23"/>
      <c r="XCD441" s="23"/>
      <c r="XCE441" s="23"/>
      <c r="XCF441" s="23"/>
      <c r="XCG441" s="23"/>
      <c r="XCH441" s="23"/>
      <c r="XCI441" s="23"/>
      <c r="XCJ441" s="23"/>
      <c r="XCK441" s="23"/>
      <c r="XCL441" s="23"/>
      <c r="XCM441" s="23"/>
      <c r="XCN441" s="23"/>
      <c r="XCO441" s="23"/>
      <c r="XCP441" s="23"/>
      <c r="XCQ441" s="23"/>
      <c r="XCR441" s="23"/>
      <c r="XCS441" s="23"/>
      <c r="XCT441" s="23"/>
      <c r="XCU441" s="23"/>
      <c r="XCV441" s="23"/>
      <c r="XCW441" s="23"/>
      <c r="XCX441" s="23"/>
      <c r="XCY441" s="23"/>
      <c r="XCZ441" s="23"/>
      <c r="XDA441" s="23"/>
      <c r="XDB441" s="23"/>
      <c r="XDC441" s="23"/>
      <c r="XDD441" s="23"/>
      <c r="XDE441" s="23"/>
      <c r="XDF441" s="23"/>
      <c r="XDG441" s="23"/>
      <c r="XDH441" s="23"/>
      <c r="XDI441" s="23"/>
      <c r="XDJ441" s="23"/>
      <c r="XDK441" s="23"/>
      <c r="XDL441" s="23"/>
      <c r="XDM441" s="23"/>
      <c r="XDN441" s="23"/>
      <c r="XDO441" s="23"/>
      <c r="XDP441" s="23"/>
      <c r="XDQ441" s="23"/>
      <c r="XDR441" s="23"/>
      <c r="XDS441" s="23"/>
      <c r="XDT441" s="23"/>
      <c r="XDU441" s="23"/>
      <c r="XDV441" s="23"/>
      <c r="XDW441" s="23"/>
      <c r="XDX441" s="23"/>
      <c r="XDY441" s="23"/>
      <c r="XDZ441" s="23"/>
      <c r="XEA441" s="23"/>
      <c r="XEB441" s="23"/>
      <c r="XEC441" s="23"/>
      <c r="XED441" s="23"/>
      <c r="XEE441" s="23"/>
      <c r="XEF441" s="23"/>
      <c r="XEG441" s="23"/>
      <c r="XEH441" s="23"/>
      <c r="XEI441" s="23"/>
      <c r="XEJ441" s="23"/>
      <c r="XEK441" s="23"/>
      <c r="XEL441" s="23"/>
      <c r="XEM441" s="23"/>
      <c r="XEN441" s="23"/>
      <c r="XEO441" s="23"/>
      <c r="XEP441" s="23"/>
      <c r="XEQ441" s="23"/>
      <c r="XER441" s="23"/>
      <c r="XES441" s="23"/>
      <c r="XET441" s="23"/>
      <c r="XEU441" s="23"/>
      <c r="XEV441" s="23"/>
      <c r="XEW441" s="23"/>
      <c r="XEX441" s="23"/>
      <c r="XEY441" s="23"/>
      <c r="XEZ441" s="23"/>
      <c r="XFA441" s="23"/>
      <c r="XFB441" s="23"/>
      <c r="XFC441" s="23"/>
      <c r="XFD441" s="23"/>
    </row>
    <row r="442" spans="1:16384" s="244" customFormat="1" ht="22.5" customHeight="1">
      <c r="A442" s="281"/>
      <c r="B442" s="281"/>
      <c r="C442" s="59"/>
      <c r="D442" s="291"/>
      <c r="E442" s="294"/>
      <c r="F442" s="29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row>
    <row r="443" spans="1:16384" s="244" customFormat="1" ht="15">
      <c r="A443" s="288"/>
      <c r="B443" s="277"/>
      <c r="C443" s="59"/>
      <c r="D443" s="291"/>
      <c r="E443" s="294"/>
      <c r="F443" s="78" t="str">
        <f>F7</f>
        <v>Estratégico</v>
      </c>
      <c r="G443" s="36"/>
      <c r="H443" s="36"/>
      <c r="I443" s="36"/>
      <c r="J443" s="36"/>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row>
    <row r="444" spans="1:16384" s="244" customFormat="1" ht="15">
      <c r="A444" s="241"/>
      <c r="B444" s="241"/>
      <c r="C444" s="282"/>
      <c r="D444" s="282"/>
      <c r="E444" s="282"/>
      <c r="F444" s="78" t="str">
        <f>F70</f>
        <v>Estratégico</v>
      </c>
      <c r="G444" s="69" t="s">
        <v>31</v>
      </c>
      <c r="H444" s="69" t="s">
        <v>32</v>
      </c>
      <c r="I444" s="69" t="s">
        <v>33</v>
      </c>
      <c r="J444" s="69" t="s">
        <v>34</v>
      </c>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row>
    <row r="445" spans="1:16384" s="244" customFormat="1" ht="15">
      <c r="A445" s="8" t="s">
        <v>712</v>
      </c>
      <c r="B445" s="352" t="s">
        <v>713</v>
      </c>
      <c r="C445" s="353"/>
      <c r="D445" s="295"/>
      <c r="E445" s="282"/>
      <c r="F445" s="78" t="str">
        <f>F166</f>
        <v>Estratégico</v>
      </c>
      <c r="G445" s="65" t="s">
        <v>23</v>
      </c>
      <c r="H445" s="65">
        <f>COUNTIF($F$443:$F$449,"Estratégico")</f>
        <v>4</v>
      </c>
      <c r="I445" s="149">
        <f>IF(VLOOKUP($H$448,$Q$3:$X$9,8,FALSE)&lt;&gt;100,"Erro escala peso",VLOOKUP($H$448,$Q$3:$X$9,5,FALSE))</f>
        <v>60</v>
      </c>
      <c r="J445" s="153">
        <f>IF(H445=0,"na",(I445/($H$445+$H$446+$H$447)))</f>
        <v>8.5714285714285712</v>
      </c>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row>
    <row r="446" spans="1:16384" s="244" customFormat="1" ht="15">
      <c r="A446" s="352" t="s">
        <v>733</v>
      </c>
      <c r="B446" s="353"/>
      <c r="C446" s="353"/>
      <c r="D446" s="295"/>
      <c r="E446" s="282"/>
      <c r="F446" s="78" t="str">
        <f>F197</f>
        <v>Tático</v>
      </c>
      <c r="G446" s="65" t="s">
        <v>41</v>
      </c>
      <c r="H446" s="65">
        <f>COUNTIF($F$443:$F$449,"Tático")</f>
        <v>3</v>
      </c>
      <c r="I446" s="149">
        <f>IF(VLOOKUP($H$448,$Q$3:$X$9,8,FALSE)&lt;&gt;100,"Erro escala peso",VLOOKUP($H$448,$Q$3:$X$9,6,FALSE))</f>
        <v>40</v>
      </c>
      <c r="J446" s="153">
        <f t="shared" ref="J446:J447" si="59">IF(H446=0,"na",(I446/($H$445+$H$446+$H$447)))</f>
        <v>5.7142857142857144</v>
      </c>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row>
    <row r="447" spans="1:16384" s="244" customFormat="1" ht="38.25">
      <c r="A447" s="271" t="s">
        <v>718</v>
      </c>
      <c r="B447" s="4" t="s">
        <v>734</v>
      </c>
      <c r="C447" s="276" t="s">
        <v>735</v>
      </c>
      <c r="D447" s="300"/>
      <c r="E447" s="282"/>
      <c r="F447" s="78" t="str">
        <f>F233</f>
        <v>Tático</v>
      </c>
      <c r="G447" s="65" t="s">
        <v>44</v>
      </c>
      <c r="H447" s="65">
        <f>COUNTIF($F$443:$F$449,"Operacional")</f>
        <v>0</v>
      </c>
      <c r="I447" s="149">
        <f>IF(VLOOKUP($H$448,$Q$3:$X$9,8,FALSE)&lt;&gt;100,"Erro escala peso",VLOOKUP($H$448,$Q$3:$X$9,7,FALSE))</f>
        <v>0</v>
      </c>
      <c r="J447" s="153" t="str">
        <f t="shared" si="59"/>
        <v>na</v>
      </c>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row>
    <row r="448" spans="1:16384" s="244" customFormat="1" ht="15">
      <c r="A448" s="287"/>
      <c r="B448" s="280"/>
      <c r="C448" s="290"/>
      <c r="D448" s="293"/>
      <c r="E448" s="282"/>
      <c r="F448" s="78" t="str">
        <f>F323</f>
        <v>Tático</v>
      </c>
      <c r="G448" s="71" t="s">
        <v>47</v>
      </c>
      <c r="H448" s="71" t="str">
        <f>"R"&amp;IF(H445=0,0,H445/H445)&amp;IF(H446=0,0,H446/H446)&amp;IF(H447=0,0,H447/H447)</f>
        <v>R110</v>
      </c>
      <c r="I448" s="36"/>
      <c r="J448" s="36"/>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row>
    <row r="449" spans="1:104" s="244" customFormat="1" ht="15">
      <c r="A449" s="281"/>
      <c r="B449" s="281"/>
      <c r="C449" s="291"/>
      <c r="D449" s="294"/>
      <c r="E449" s="282"/>
      <c r="F449" s="78" t="str">
        <f>F170</f>
        <v>Estratégico</v>
      </c>
      <c r="G449" s="36"/>
      <c r="H449" s="36"/>
      <c r="I449" s="36"/>
      <c r="J449" s="36"/>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row>
    <row r="450" spans="1:104" s="244" customFormat="1" ht="15">
      <c r="A450" s="298"/>
      <c r="B450" s="6"/>
      <c r="C450" s="291"/>
      <c r="D450" s="294"/>
      <c r="E450" s="183"/>
      <c r="F450" s="60"/>
      <c r="G450" s="36"/>
      <c r="H450" s="36"/>
      <c r="I450" s="36"/>
      <c r="J450" s="36"/>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row>
    <row r="451" spans="1:104" s="244" customFormat="1" ht="15">
      <c r="A451" s="299"/>
      <c r="B451" s="241"/>
      <c r="C451" s="282"/>
      <c r="D451" s="282"/>
      <c r="E451" s="183"/>
      <c r="F451" s="60"/>
      <c r="G451" s="36"/>
      <c r="H451" s="36"/>
      <c r="I451" s="36"/>
      <c r="J451" s="36"/>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row>
    <row r="452" spans="1:104" s="244" customFormat="1" ht="15">
      <c r="A452" s="8" t="s">
        <v>712</v>
      </c>
      <c r="B452" s="352" t="s">
        <v>713</v>
      </c>
      <c r="C452" s="353"/>
      <c r="D452" s="297"/>
      <c r="E452" s="183"/>
      <c r="F452" s="60"/>
      <c r="G452" s="36"/>
      <c r="H452" s="36"/>
      <c r="I452" s="36"/>
      <c r="J452" s="36"/>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row>
    <row r="453" spans="1:104" s="244" customFormat="1" ht="51" customHeight="1">
      <c r="A453" s="352" t="s">
        <v>736</v>
      </c>
      <c r="B453" s="353"/>
      <c r="C453" s="353"/>
      <c r="D453" s="297"/>
      <c r="E453" s="183"/>
      <c r="F453" s="60"/>
      <c r="G453" s="36"/>
      <c r="H453" s="36"/>
      <c r="I453" s="36"/>
      <c r="J453" s="36"/>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row>
    <row r="454" spans="1:104" s="2" customFormat="1" ht="15.75" customHeight="1">
      <c r="A454" s="271" t="s">
        <v>718</v>
      </c>
      <c r="B454" s="4" t="s">
        <v>737</v>
      </c>
      <c r="C454" s="276" t="s">
        <v>738</v>
      </c>
      <c r="D454" s="297"/>
      <c r="E454" s="183"/>
      <c r="F454" s="67"/>
    </row>
    <row r="455" spans="1:104" s="2" customFormat="1" ht="15.75" customHeight="1">
      <c r="A455" s="287"/>
      <c r="B455" s="280"/>
      <c r="C455" s="290"/>
      <c r="D455" s="297"/>
      <c r="E455" s="183"/>
      <c r="F455" s="255"/>
    </row>
    <row r="456" spans="1:104" s="2" customFormat="1" ht="15.75" customHeight="1">
      <c r="A456" s="281"/>
      <c r="B456" s="281"/>
      <c r="C456" s="291"/>
      <c r="D456" s="297"/>
      <c r="E456" s="183"/>
      <c r="F456" s="226"/>
    </row>
    <row r="457" spans="1:104" s="2" customFormat="1" ht="15.75" customHeight="1">
      <c r="A457" s="298"/>
      <c r="B457" s="6"/>
      <c r="C457" s="291"/>
      <c r="D457" s="297"/>
      <c r="E457" s="183"/>
      <c r="F457" s="226"/>
    </row>
    <row r="458" spans="1:104" s="2" customFormat="1" ht="15.75" customHeight="1">
      <c r="A458" s="299"/>
      <c r="B458" s="241"/>
      <c r="C458" s="282"/>
      <c r="D458" s="282"/>
      <c r="E458" s="183"/>
      <c r="F458" s="226"/>
    </row>
    <row r="459" spans="1:104" s="2" customFormat="1" ht="15.75" customHeight="1">
      <c r="A459" s="8" t="s">
        <v>712</v>
      </c>
      <c r="B459" s="352" t="s">
        <v>713</v>
      </c>
      <c r="C459" s="353"/>
      <c r="D459" s="297"/>
      <c r="E459" s="183"/>
      <c r="F459" s="226"/>
    </row>
    <row r="460" spans="1:104" s="2" customFormat="1" ht="46.5" customHeight="1">
      <c r="A460" s="352" t="s">
        <v>739</v>
      </c>
      <c r="B460" s="353"/>
      <c r="C460" s="353"/>
      <c r="D460" s="297"/>
      <c r="E460" s="185"/>
      <c r="F460" s="226"/>
    </row>
    <row r="461" spans="1:104" s="2" customFormat="1" ht="15.75" customHeight="1">
      <c r="A461" s="271" t="s">
        <v>718</v>
      </c>
      <c r="B461" s="4" t="s">
        <v>740</v>
      </c>
      <c r="C461" s="276" t="s">
        <v>741</v>
      </c>
      <c r="D461" s="297"/>
      <c r="E461" s="185"/>
      <c r="F461" s="226"/>
    </row>
    <row r="462" spans="1:104" s="2" customFormat="1" ht="15.75" customHeight="1">
      <c r="A462" s="287"/>
      <c r="B462" s="280"/>
      <c r="C462" s="290"/>
      <c r="D462" s="297"/>
      <c r="E462" s="185"/>
      <c r="F462" s="226"/>
    </row>
    <row r="463" spans="1:104" s="2" customFormat="1" ht="15.75" customHeight="1">
      <c r="A463" s="281"/>
      <c r="B463" s="281"/>
      <c r="C463" s="291"/>
      <c r="D463" s="297"/>
      <c r="E463" s="185"/>
      <c r="F463" s="226"/>
    </row>
    <row r="464" spans="1:104" s="2" customFormat="1" ht="15.75" customHeight="1">
      <c r="A464" s="298"/>
      <c r="B464" s="6"/>
      <c r="C464" s="291"/>
      <c r="D464" s="297"/>
      <c r="E464" s="185"/>
      <c r="F464" s="269"/>
    </row>
    <row r="465" spans="1:6" s="2" customFormat="1" ht="15.75" customHeight="1">
      <c r="A465" s="299"/>
      <c r="B465" s="241"/>
      <c r="C465" s="282"/>
      <c r="D465" s="282"/>
      <c r="E465" s="185"/>
      <c r="F465" s="258"/>
    </row>
    <row r="466" spans="1:6" s="2" customFormat="1" ht="15.75" customHeight="1">
      <c r="A466" s="288"/>
      <c r="B466" s="296"/>
      <c r="C466" s="56"/>
      <c r="D466" s="297"/>
      <c r="E466" s="185"/>
      <c r="F466" s="226"/>
    </row>
    <row r="467" spans="1:6" s="2" customFormat="1" ht="51.75" customHeight="1">
      <c r="A467" s="8" t="s">
        <v>742</v>
      </c>
      <c r="B467" s="313" t="s">
        <v>743</v>
      </c>
      <c r="C467" s="315"/>
      <c r="D467" s="202"/>
      <c r="E467" s="185"/>
      <c r="F467" s="303"/>
    </row>
    <row r="468" spans="1:6" s="2" customFormat="1" ht="15.75" customHeight="1">
      <c r="A468" s="313" t="s">
        <v>744</v>
      </c>
      <c r="B468" s="314"/>
      <c r="C468" s="315"/>
      <c r="D468" s="202"/>
      <c r="E468" s="185"/>
      <c r="F468" s="247"/>
    </row>
    <row r="469" spans="1:6" s="2" customFormat="1" ht="15.75" customHeight="1">
      <c r="A469" s="5" t="s">
        <v>699</v>
      </c>
      <c r="B469" s="57" t="s">
        <v>718</v>
      </c>
      <c r="C469" s="49" t="s">
        <v>719</v>
      </c>
      <c r="D469" s="202"/>
      <c r="E469" s="185"/>
      <c r="F469" s="247"/>
    </row>
    <row r="470" spans="1:6" s="2" customFormat="1" ht="15.75" customHeight="1">
      <c r="A470" s="17">
        <v>1</v>
      </c>
      <c r="B470" s="62" t="s">
        <v>745</v>
      </c>
      <c r="C470" s="56"/>
      <c r="D470" s="202"/>
      <c r="E470" s="185"/>
      <c r="F470" s="247"/>
    </row>
    <row r="471" spans="1:6" s="2" customFormat="1" ht="38.25" customHeight="1">
      <c r="A471" s="17">
        <v>2</v>
      </c>
      <c r="B471" s="62" t="s">
        <v>746</v>
      </c>
      <c r="C471" s="56"/>
      <c r="D471" s="202"/>
      <c r="E471" s="186"/>
      <c r="F471" s="226"/>
    </row>
    <row r="472" spans="1:6" s="2" customFormat="1" ht="52.5" customHeight="1">
      <c r="A472" s="17">
        <v>3</v>
      </c>
      <c r="B472" s="62" t="s">
        <v>747</v>
      </c>
      <c r="C472" s="56"/>
      <c r="D472" s="202"/>
      <c r="E472" s="187"/>
      <c r="F472" s="303"/>
    </row>
    <row r="473" spans="1:6" s="2" customFormat="1" ht="15.75" customHeight="1">
      <c r="A473" s="17">
        <v>4</v>
      </c>
      <c r="B473" s="62" t="s">
        <v>748</v>
      </c>
      <c r="C473" s="56"/>
      <c r="D473" s="202"/>
      <c r="E473" s="188"/>
      <c r="F473" s="226"/>
    </row>
    <row r="474" spans="1:6" s="2" customFormat="1" ht="15.75" customHeight="1">
      <c r="A474" s="17">
        <v>5</v>
      </c>
      <c r="B474" s="62" t="s">
        <v>749</v>
      </c>
      <c r="C474" s="56"/>
      <c r="D474" s="202"/>
      <c r="E474" s="188"/>
      <c r="F474" s="247"/>
    </row>
    <row r="475" spans="1:6" s="2" customFormat="1" ht="15.75" customHeight="1">
      <c r="A475" s="241"/>
      <c r="B475" s="301"/>
      <c r="C475" s="282"/>
      <c r="D475" s="202"/>
      <c r="E475" s="302"/>
      <c r="F475" s="247"/>
    </row>
    <row r="476" spans="1:6" s="2" customFormat="1" ht="15.75" customHeight="1">
      <c r="A476" s="350" t="s">
        <v>750</v>
      </c>
      <c r="B476" s="350"/>
      <c r="C476" s="350"/>
      <c r="D476" s="350"/>
      <c r="E476" s="350"/>
      <c r="F476" s="247"/>
    </row>
    <row r="477" spans="1:6" s="2" customFormat="1" ht="15.75" customHeight="1">
      <c r="A477" s="18" t="s">
        <v>751</v>
      </c>
      <c r="B477" s="15" t="s">
        <v>752</v>
      </c>
      <c r="C477" s="5" t="s">
        <v>28</v>
      </c>
      <c r="D477" s="200"/>
      <c r="E477" s="184"/>
      <c r="F477" s="247"/>
    </row>
    <row r="478" spans="1:6" s="2" customFormat="1" ht="27" customHeight="1">
      <c r="A478" s="19" t="s">
        <v>753</v>
      </c>
      <c r="B478" s="221" t="s">
        <v>754</v>
      </c>
      <c r="C478" s="50"/>
      <c r="D478" s="201"/>
      <c r="E478" s="183"/>
      <c r="F478" s="247"/>
    </row>
    <row r="479" spans="1:6" s="2" customFormat="1" ht="15.75" customHeight="1">
      <c r="A479" s="19" t="s">
        <v>755</v>
      </c>
      <c r="B479" s="221" t="s">
        <v>756</v>
      </c>
      <c r="C479" s="50"/>
      <c r="D479" s="201"/>
      <c r="E479" s="183"/>
      <c r="F479" s="247"/>
    </row>
    <row r="480" spans="1:6" s="2" customFormat="1" ht="15.75" customHeight="1">
      <c r="A480" s="19" t="s">
        <v>757</v>
      </c>
      <c r="B480" s="221" t="s">
        <v>758</v>
      </c>
      <c r="C480" s="50"/>
      <c r="D480" s="202"/>
      <c r="E480" s="183"/>
      <c r="F480" s="247"/>
    </row>
    <row r="481" spans="1:6" s="2" customFormat="1" ht="48" customHeight="1">
      <c r="A481" s="19" t="s">
        <v>759</v>
      </c>
      <c r="B481" s="221" t="s">
        <v>760</v>
      </c>
      <c r="C481" s="50"/>
      <c r="D481" s="202"/>
      <c r="E481" s="199"/>
      <c r="F481" s="247"/>
    </row>
    <row r="482" spans="1:6" s="2" customFormat="1" ht="33" customHeight="1">
      <c r="A482" s="19" t="s">
        <v>761</v>
      </c>
      <c r="B482" s="221" t="s">
        <v>762</v>
      </c>
      <c r="C482" s="50"/>
      <c r="D482" s="202"/>
      <c r="E482" s="199"/>
      <c r="F482" s="247"/>
    </row>
    <row r="483" spans="1:6" s="2" customFormat="1" ht="29.25" customHeight="1">
      <c r="A483" s="19" t="s">
        <v>763</v>
      </c>
      <c r="B483" s="221" t="s">
        <v>764</v>
      </c>
      <c r="C483" s="50"/>
      <c r="D483" s="202"/>
      <c r="E483" s="199"/>
      <c r="F483" s="247"/>
    </row>
    <row r="484" spans="1:6" s="2" customFormat="1" ht="36" customHeight="1">
      <c r="A484" s="19" t="s">
        <v>765</v>
      </c>
      <c r="B484" s="221" t="s">
        <v>766</v>
      </c>
      <c r="C484" s="50"/>
      <c r="D484" s="202"/>
      <c r="E484" s="199"/>
      <c r="F484" s="247"/>
    </row>
    <row r="485" spans="1:6" s="2" customFormat="1" ht="34.5" customHeight="1">
      <c r="A485" s="20"/>
      <c r="B485" s="9"/>
      <c r="C485" s="1"/>
      <c r="D485" s="202"/>
      <c r="E485" s="199"/>
      <c r="F485" s="247"/>
    </row>
    <row r="486" spans="1:6" s="2" customFormat="1" ht="22.5" customHeight="1">
      <c r="A486" s="20"/>
      <c r="B486" s="262" t="s">
        <v>767</v>
      </c>
      <c r="C486" s="263"/>
      <c r="D486" s="264"/>
      <c r="E486" s="188"/>
      <c r="F486" s="247"/>
    </row>
    <row r="487" spans="1:6" s="2" customFormat="1" ht="37.5" customHeight="1">
      <c r="A487" s="20"/>
      <c r="B487" s="139" t="s">
        <v>768</v>
      </c>
      <c r="C487" s="140" t="s">
        <v>134</v>
      </c>
      <c r="D487" s="206" t="s">
        <v>30</v>
      </c>
      <c r="E487" s="304"/>
      <c r="F487" s="247"/>
    </row>
    <row r="488" spans="1:6" s="2" customFormat="1" ht="30" customHeight="1">
      <c r="A488" s="20"/>
      <c r="B488" s="141" t="s">
        <v>769</v>
      </c>
      <c r="C488" s="209">
        <f>C68</f>
        <v>0</v>
      </c>
      <c r="D488" s="207">
        <f t="shared" ref="D488:D494" si="60">IF(F443=$G$445,$J$445,IF(F443=$G$446,$J$446,$J$447))</f>
        <v>8.5714285714285712</v>
      </c>
      <c r="E488" s="246"/>
      <c r="F488" s="247"/>
    </row>
    <row r="489" spans="1:6" s="2" customFormat="1" ht="45.75" customHeight="1">
      <c r="A489" s="20"/>
      <c r="B489" s="141" t="s">
        <v>770</v>
      </c>
      <c r="C489" s="209">
        <f>C164</f>
        <v>0</v>
      </c>
      <c r="D489" s="207">
        <f t="shared" si="60"/>
        <v>8.5714285714285712</v>
      </c>
      <c r="E489" s="246"/>
      <c r="F489" s="247"/>
    </row>
    <row r="490" spans="1:6" s="2" customFormat="1" ht="31.5" customHeight="1">
      <c r="A490" s="20"/>
      <c r="B490" s="141" t="s">
        <v>771</v>
      </c>
      <c r="C490" s="209">
        <f>C195</f>
        <v>0</v>
      </c>
      <c r="D490" s="207">
        <f t="shared" si="60"/>
        <v>8.5714285714285712</v>
      </c>
      <c r="E490" s="246"/>
      <c r="F490" s="232"/>
    </row>
    <row r="491" spans="1:6" s="2" customFormat="1" ht="21" customHeight="1">
      <c r="A491" s="20"/>
      <c r="B491" s="141" t="s">
        <v>772</v>
      </c>
      <c r="C491" s="209">
        <f>C231</f>
        <v>0</v>
      </c>
      <c r="D491" s="207">
        <f t="shared" si="60"/>
        <v>5.7142857142857144</v>
      </c>
      <c r="E491" s="188"/>
      <c r="F491" s="232"/>
    </row>
    <row r="492" spans="1:6" s="2" customFormat="1" ht="36.75" customHeight="1">
      <c r="A492" s="20"/>
      <c r="B492" s="141" t="s">
        <v>773</v>
      </c>
      <c r="C492" s="209">
        <f>C272</f>
        <v>0</v>
      </c>
      <c r="D492" s="207">
        <f t="shared" si="60"/>
        <v>5.7142857142857144</v>
      </c>
      <c r="E492" s="260"/>
      <c r="F492" s="232"/>
    </row>
    <row r="493" spans="1:6" s="2" customFormat="1" ht="15.75" customHeight="1">
      <c r="A493" s="20"/>
      <c r="B493" s="141" t="s">
        <v>774</v>
      </c>
      <c r="C493" s="209">
        <f>C327</f>
        <v>0</v>
      </c>
      <c r="D493" s="207">
        <f t="shared" si="60"/>
        <v>5.7142857142857144</v>
      </c>
      <c r="E493" s="188"/>
      <c r="F493" s="232"/>
    </row>
    <row r="494" spans="1:6" s="2" customFormat="1" ht="15.75" customHeight="1">
      <c r="A494" s="20"/>
      <c r="B494" s="141" t="s">
        <v>775</v>
      </c>
      <c r="C494" s="209">
        <f>C353</f>
        <v>0</v>
      </c>
      <c r="D494" s="207">
        <f t="shared" si="60"/>
        <v>8.5714285714285712</v>
      </c>
      <c r="E494" s="246"/>
      <c r="F494" s="247"/>
    </row>
    <row r="495" spans="1:6" s="2" customFormat="1" ht="40.5" customHeight="1">
      <c r="A495" s="20"/>
      <c r="B495" s="142" t="s">
        <v>776</v>
      </c>
      <c r="C495" s="265">
        <f>ROUND(SUMPRODUCT(C488:C494,D488:D494)/SUM(D488:D494),2)</f>
        <v>0</v>
      </c>
      <c r="D495" s="266"/>
      <c r="E495" s="246"/>
      <c r="F495" s="229"/>
    </row>
    <row r="496" spans="1:6" s="2" customFormat="1" ht="21" customHeight="1">
      <c r="A496" s="20"/>
      <c r="B496" s="142" t="s">
        <v>777</v>
      </c>
      <c r="C496" s="248" t="str">
        <f>IF(C495&lt;0.4,"Baixo",IF(C495&lt;0.7,"Satisfatório",IF(C495&lt;0.9,"Aprimorado","Excelência")))</f>
        <v>Baixo</v>
      </c>
      <c r="D496" s="249"/>
      <c r="E496" s="246"/>
      <c r="F496" s="226"/>
    </row>
    <row r="497" spans="1:6" s="2" customFormat="1" ht="41.25" customHeight="1">
      <c r="A497" s="28"/>
      <c r="B497" s="29"/>
      <c r="C497" s="30"/>
      <c r="D497" s="188"/>
      <c r="E497" s="246"/>
      <c r="F497" s="226"/>
    </row>
    <row r="498" spans="1:6" s="2" customFormat="1" ht="15">
      <c r="A498" s="31"/>
      <c r="B498" s="31"/>
      <c r="C498" s="31"/>
      <c r="D498" s="208"/>
      <c r="E498" s="246"/>
      <c r="F498" s="226"/>
    </row>
    <row r="499" spans="1:6" s="2" customFormat="1" ht="15">
      <c r="D499" s="188"/>
      <c r="E499" s="246"/>
      <c r="F499" s="226"/>
    </row>
    <row r="500" spans="1:6" s="2" customFormat="1" ht="15">
      <c r="D500" s="188"/>
      <c r="E500" s="246"/>
      <c r="F500" s="226"/>
    </row>
    <row r="501" spans="1:6" s="2" customFormat="1" ht="15">
      <c r="A501" s="253" t="s">
        <v>778</v>
      </c>
      <c r="B501" s="254"/>
      <c r="C501" s="254"/>
      <c r="D501" s="254"/>
      <c r="E501" s="246"/>
      <c r="F501" s="226"/>
    </row>
    <row r="502" spans="1:6" s="2" customFormat="1" ht="15">
      <c r="A502" s="225"/>
      <c r="D502" s="188"/>
      <c r="E502" s="246"/>
      <c r="F502" s="226"/>
    </row>
    <row r="503" spans="1:6" s="2" customFormat="1" ht="15">
      <c r="A503" s="225" t="s">
        <v>779</v>
      </c>
      <c r="D503" s="188"/>
      <c r="E503" s="246"/>
      <c r="F503" s="227"/>
    </row>
    <row r="504" spans="1:6" s="2" customFormat="1" ht="15">
      <c r="A504" s="228" t="s">
        <v>780</v>
      </c>
      <c r="D504" s="188"/>
      <c r="E504" s="246"/>
      <c r="F504" s="67"/>
    </row>
    <row r="505" spans="1:6" s="2" customFormat="1" ht="15">
      <c r="A505" s="228" t="s">
        <v>781</v>
      </c>
      <c r="D505" s="188"/>
      <c r="E505" s="246"/>
      <c r="F505" s="67"/>
    </row>
    <row r="506" spans="1:6" s="2" customFormat="1" ht="15">
      <c r="A506" s="228" t="s">
        <v>782</v>
      </c>
      <c r="D506" s="188"/>
      <c r="E506" s="246"/>
      <c r="F506" s="67"/>
    </row>
    <row r="507" spans="1:6" s="2" customFormat="1" ht="15.75" customHeight="1">
      <c r="A507" s="228" t="s">
        <v>783</v>
      </c>
      <c r="D507" s="188"/>
      <c r="E507" s="246"/>
      <c r="F507" s="67"/>
    </row>
    <row r="508" spans="1:6" s="2" customFormat="1" ht="15.75" customHeight="1">
      <c r="A508" s="228" t="s">
        <v>784</v>
      </c>
      <c r="D508" s="188"/>
      <c r="E508" s="246"/>
      <c r="F508" s="67"/>
    </row>
    <row r="509" spans="1:6" s="2" customFormat="1" ht="15.75" customHeight="1">
      <c r="A509" s="225"/>
      <c r="D509" s="188"/>
      <c r="E509" s="246"/>
      <c r="F509" s="67"/>
    </row>
    <row r="510" spans="1:6" s="2" customFormat="1" ht="15.75" customHeight="1">
      <c r="A510" s="267" t="s">
        <v>785</v>
      </c>
      <c r="B510" s="268"/>
      <c r="C510" s="268"/>
      <c r="D510" s="268"/>
      <c r="E510" s="231"/>
      <c r="F510" s="67"/>
    </row>
    <row r="511" spans="1:6" s="2" customFormat="1" ht="15.75" customHeight="1">
      <c r="A511" s="256"/>
      <c r="B511" s="257"/>
      <c r="C511" s="257"/>
      <c r="D511" s="257"/>
      <c r="E511" s="231"/>
      <c r="F511" s="67"/>
    </row>
    <row r="512" spans="1:6" s="2" customFormat="1" ht="15.75" customHeight="1">
      <c r="A512" s="225"/>
      <c r="D512" s="188"/>
      <c r="E512" s="231"/>
      <c r="F512" s="67"/>
    </row>
    <row r="513" spans="1:6" s="2" customFormat="1" ht="15.75" customHeight="1">
      <c r="A513" s="259" t="s">
        <v>786</v>
      </c>
      <c r="B513" s="260"/>
      <c r="C513" s="260"/>
      <c r="D513" s="260"/>
      <c r="E513" s="231"/>
      <c r="F513" s="67"/>
    </row>
    <row r="514" spans="1:6" s="2" customFormat="1" ht="15.75" customHeight="1">
      <c r="A514" s="245" t="s">
        <v>787</v>
      </c>
      <c r="B514" s="246"/>
      <c r="C514" s="246"/>
      <c r="D514" s="246"/>
      <c r="E514" s="246"/>
      <c r="F514" s="67"/>
    </row>
    <row r="515" spans="1:6" s="2" customFormat="1" ht="15.75" customHeight="1">
      <c r="A515" s="245" t="s">
        <v>788</v>
      </c>
      <c r="B515" s="246"/>
      <c r="C515" s="246"/>
      <c r="D515" s="246"/>
      <c r="F515" s="67"/>
    </row>
    <row r="516" spans="1:6" s="2" customFormat="1" ht="15.75" customHeight="1">
      <c r="A516" s="245" t="s">
        <v>789</v>
      </c>
      <c r="B516" s="246"/>
      <c r="C516" s="246"/>
      <c r="D516" s="246"/>
      <c r="E516" s="188"/>
      <c r="F516" s="67"/>
    </row>
    <row r="517" spans="1:6" s="2" customFormat="1" ht="15.75" customHeight="1">
      <c r="A517" s="225"/>
      <c r="D517" s="188"/>
      <c r="E517" s="188"/>
      <c r="F517" s="67"/>
    </row>
    <row r="518" spans="1:6" s="2" customFormat="1" ht="15.75" customHeight="1">
      <c r="A518" s="259" t="s">
        <v>790</v>
      </c>
      <c r="B518" s="260"/>
      <c r="C518" s="260"/>
      <c r="D518" s="260"/>
      <c r="E518" s="188"/>
      <c r="F518" s="67"/>
    </row>
    <row r="519" spans="1:6" s="2" customFormat="1" ht="15.75" customHeight="1">
      <c r="A519" s="225"/>
      <c r="D519" s="188"/>
      <c r="E519" s="188"/>
      <c r="F519" s="67"/>
    </row>
    <row r="520" spans="1:6" s="2" customFormat="1" ht="15.75" customHeight="1">
      <c r="A520" s="245" t="s">
        <v>791</v>
      </c>
      <c r="B520" s="246"/>
      <c r="C520" s="246"/>
      <c r="D520" s="246"/>
      <c r="E520" s="188"/>
      <c r="F520" s="67"/>
    </row>
    <row r="521" spans="1:6" s="2" customFormat="1" ht="15.75" customHeight="1">
      <c r="A521" s="245" t="s">
        <v>792</v>
      </c>
      <c r="B521" s="246"/>
      <c r="C521" s="246"/>
      <c r="D521" s="246"/>
      <c r="E521" s="188"/>
      <c r="F521" s="67"/>
    </row>
    <row r="522" spans="1:6" s="2" customFormat="1" ht="15.75" customHeight="1">
      <c r="A522" s="245" t="s">
        <v>793</v>
      </c>
      <c r="B522" s="246"/>
      <c r="C522" s="246"/>
      <c r="D522" s="246"/>
      <c r="E522" s="188"/>
      <c r="F522" s="67"/>
    </row>
    <row r="523" spans="1:6" s="2" customFormat="1" ht="15.75" customHeight="1">
      <c r="A523" s="245" t="s">
        <v>794</v>
      </c>
      <c r="B523" s="246"/>
      <c r="C523" s="246"/>
      <c r="D523" s="246"/>
      <c r="E523" s="208"/>
      <c r="F523" s="67"/>
    </row>
    <row r="524" spans="1:6" s="2" customFormat="1" ht="15.75" customHeight="1">
      <c r="A524" s="245" t="s">
        <v>795</v>
      </c>
      <c r="B524" s="246"/>
      <c r="C524" s="246"/>
      <c r="D524" s="246"/>
      <c r="E524" s="188"/>
      <c r="F524" s="67"/>
    </row>
    <row r="525" spans="1:6" s="2" customFormat="1" ht="15.75" customHeight="1">
      <c r="A525" s="245" t="s">
        <v>796</v>
      </c>
      <c r="B525" s="246"/>
      <c r="C525" s="246"/>
      <c r="D525" s="246"/>
      <c r="E525" s="188"/>
      <c r="F525" s="67"/>
    </row>
    <row r="526" spans="1:6" s="2" customFormat="1" ht="15.75" customHeight="1">
      <c r="A526" s="245" t="s">
        <v>797</v>
      </c>
      <c r="B526" s="246"/>
      <c r="C526" s="246"/>
      <c r="D526" s="246"/>
      <c r="E526" s="188"/>
      <c r="F526" s="67"/>
    </row>
    <row r="527" spans="1:6" s="2" customFormat="1" ht="15.75" customHeight="1">
      <c r="A527" s="245" t="s">
        <v>798</v>
      </c>
      <c r="B527" s="246"/>
      <c r="C527" s="246"/>
      <c r="D527" s="246"/>
      <c r="E527" s="188"/>
      <c r="F527" s="67"/>
    </row>
    <row r="528" spans="1:6" s="2" customFormat="1" ht="15.75" customHeight="1">
      <c r="A528" s="245" t="s">
        <v>799</v>
      </c>
      <c r="B528" s="246"/>
      <c r="C528" s="246"/>
      <c r="D528" s="246"/>
      <c r="E528" s="188"/>
      <c r="F528" s="67"/>
    </row>
    <row r="529" spans="1:6" s="2" customFormat="1" ht="15.75" customHeight="1">
      <c r="A529" s="245" t="s">
        <v>800</v>
      </c>
      <c r="B529" s="246"/>
      <c r="C529" s="246"/>
      <c r="D529" s="246"/>
      <c r="E529" s="188"/>
      <c r="F529" s="67"/>
    </row>
    <row r="530" spans="1:6" s="2" customFormat="1" ht="15.75" customHeight="1">
      <c r="A530" s="245" t="s">
        <v>801</v>
      </c>
      <c r="B530" s="246"/>
      <c r="C530" s="246"/>
      <c r="D530" s="246"/>
      <c r="E530" s="188"/>
      <c r="F530" s="67"/>
    </row>
    <row r="531" spans="1:6" s="2" customFormat="1" ht="15.75" customHeight="1">
      <c r="A531" s="245" t="s">
        <v>802</v>
      </c>
      <c r="B531" s="246"/>
      <c r="C531" s="246"/>
      <c r="D531" s="246"/>
      <c r="E531" s="188"/>
      <c r="F531" s="67"/>
    </row>
    <row r="532" spans="1:6" s="2" customFormat="1" ht="15.75" customHeight="1">
      <c r="A532" s="245" t="s">
        <v>803</v>
      </c>
      <c r="B532" s="246"/>
      <c r="C532" s="246"/>
      <c r="D532" s="246"/>
      <c r="E532" s="188"/>
      <c r="F532" s="67"/>
    </row>
    <row r="533" spans="1:6" s="2" customFormat="1" ht="15.75" customHeight="1">
      <c r="A533" s="245" t="s">
        <v>804</v>
      </c>
      <c r="B533" s="246"/>
      <c r="C533" s="246"/>
      <c r="D533" s="246"/>
      <c r="E533" s="188"/>
      <c r="F533" s="67"/>
    </row>
    <row r="534" spans="1:6" s="2" customFormat="1" ht="15.75" customHeight="1">
      <c r="A534" s="245" t="s">
        <v>805</v>
      </c>
      <c r="B534" s="246"/>
      <c r="C534" s="246"/>
      <c r="D534" s="246"/>
      <c r="E534" s="188"/>
      <c r="F534" s="67"/>
    </row>
    <row r="535" spans="1:6" s="2" customFormat="1" ht="15.75" customHeight="1">
      <c r="A535" s="245" t="s">
        <v>806</v>
      </c>
      <c r="B535" s="246"/>
      <c r="C535" s="246"/>
      <c r="D535" s="246"/>
      <c r="E535" s="188"/>
      <c r="F535" s="67"/>
    </row>
    <row r="536" spans="1:6" s="2" customFormat="1" ht="15.75" customHeight="1">
      <c r="A536" s="239" t="s">
        <v>807</v>
      </c>
      <c r="B536" s="230"/>
      <c r="C536" s="230"/>
      <c r="D536" s="231"/>
      <c r="E536" s="188"/>
      <c r="F536" s="67"/>
    </row>
    <row r="537" spans="1:6" s="2" customFormat="1" ht="15.75" customHeight="1">
      <c r="A537" s="239" t="s">
        <v>808</v>
      </c>
      <c r="B537" s="230"/>
      <c r="C537" s="230"/>
      <c r="D537" s="231"/>
      <c r="E537" s="188"/>
      <c r="F537" s="67"/>
    </row>
    <row r="538" spans="1:6" s="2" customFormat="1" ht="15.75" customHeight="1">
      <c r="A538" s="239" t="s">
        <v>809</v>
      </c>
      <c r="B538" s="230"/>
      <c r="C538" s="230"/>
      <c r="D538" s="231"/>
      <c r="E538" s="188"/>
      <c r="F538" s="67"/>
    </row>
    <row r="539" spans="1:6" s="2" customFormat="1" ht="15.75" customHeight="1">
      <c r="A539" s="239" t="s">
        <v>810</v>
      </c>
      <c r="B539" s="230"/>
      <c r="C539" s="230"/>
      <c r="D539" s="231"/>
      <c r="E539" s="188"/>
      <c r="F539" s="67"/>
    </row>
    <row r="540" spans="1:6" s="2" customFormat="1" ht="15.75" customHeight="1">
      <c r="A540" s="245" t="s">
        <v>811</v>
      </c>
      <c r="B540" s="246"/>
      <c r="C540" s="246"/>
      <c r="D540" s="246"/>
      <c r="E540" s="188"/>
      <c r="F540" s="67"/>
    </row>
    <row r="541" spans="1:6" s="2" customFormat="1" ht="15.75" customHeight="1">
      <c r="A541" s="233" t="s">
        <v>812</v>
      </c>
      <c r="B541" s="234" t="s">
        <v>813</v>
      </c>
      <c r="C541" s="234" t="s">
        <v>814</v>
      </c>
      <c r="E541" s="188"/>
      <c r="F541" s="67"/>
    </row>
    <row r="542" spans="1:6" s="2" customFormat="1" ht="15.75" customHeight="1">
      <c r="A542" s="235" t="s">
        <v>554</v>
      </c>
      <c r="B542" s="236">
        <v>7.0000000000000007E-2</v>
      </c>
      <c r="C542" s="236">
        <v>4.5499999999999999E-2</v>
      </c>
      <c r="D542" s="188"/>
      <c r="E542" s="188"/>
      <c r="F542" s="67"/>
    </row>
    <row r="543" spans="1:6" s="2" customFormat="1" ht="15.75" customHeight="1">
      <c r="A543" s="235" t="s">
        <v>557</v>
      </c>
      <c r="B543" s="234" t="s">
        <v>815</v>
      </c>
      <c r="C543" s="234" t="s">
        <v>816</v>
      </c>
      <c r="D543" s="188"/>
      <c r="E543" s="188"/>
      <c r="F543" s="67"/>
    </row>
    <row r="544" spans="1:6" s="2" customFormat="1" ht="15.75" customHeight="1">
      <c r="A544" s="235" t="s">
        <v>564</v>
      </c>
      <c r="B544" s="234" t="s">
        <v>817</v>
      </c>
      <c r="C544" s="234" t="s">
        <v>818</v>
      </c>
      <c r="D544" s="188"/>
      <c r="E544" s="188"/>
      <c r="F544" s="67"/>
    </row>
    <row r="545" spans="1:6" s="2" customFormat="1" ht="15.75" customHeight="1">
      <c r="A545" s="235" t="s">
        <v>567</v>
      </c>
      <c r="B545" s="234" t="s">
        <v>819</v>
      </c>
      <c r="C545" s="234" t="s">
        <v>820</v>
      </c>
      <c r="D545" s="188"/>
      <c r="E545" s="188"/>
      <c r="F545" s="67"/>
    </row>
    <row r="546" spans="1:6" s="2" customFormat="1" ht="15.75" customHeight="1">
      <c r="A546" s="235" t="s">
        <v>570</v>
      </c>
      <c r="B546" s="234" t="s">
        <v>821</v>
      </c>
      <c r="C546" s="234" t="s">
        <v>822</v>
      </c>
      <c r="D546" s="188"/>
      <c r="E546" s="188"/>
      <c r="F546" s="67"/>
    </row>
    <row r="547" spans="1:6" s="2" customFormat="1" ht="15.75" customHeight="1">
      <c r="A547" s="235" t="s">
        <v>573</v>
      </c>
      <c r="B547" s="234" t="s">
        <v>823</v>
      </c>
      <c r="C547" s="234" t="s">
        <v>824</v>
      </c>
      <c r="D547" s="188"/>
      <c r="E547" s="188"/>
      <c r="F547" s="67"/>
    </row>
    <row r="548" spans="1:6" s="2" customFormat="1" ht="15.75" customHeight="1">
      <c r="A548" s="235" t="s">
        <v>575</v>
      </c>
      <c r="B548" s="234" t="s">
        <v>825</v>
      </c>
      <c r="C548" s="234" t="s">
        <v>826</v>
      </c>
      <c r="D548" s="188"/>
      <c r="E548" s="188"/>
      <c r="F548" s="67"/>
    </row>
    <row r="549" spans="1:6" s="2" customFormat="1" ht="15.75" customHeight="1">
      <c r="A549" s="237" t="s">
        <v>578</v>
      </c>
      <c r="B549" s="238" t="s">
        <v>827</v>
      </c>
      <c r="C549" s="238" t="s">
        <v>828</v>
      </c>
      <c r="D549" s="208"/>
      <c r="E549" s="188"/>
      <c r="F549" s="67"/>
    </row>
    <row r="550" spans="1:6" s="2" customFormat="1" ht="15.75" customHeight="1">
      <c r="D550" s="188"/>
      <c r="E550" s="188"/>
      <c r="F550" s="67"/>
    </row>
    <row r="551" spans="1:6" s="2" customFormat="1" ht="15.75" customHeight="1">
      <c r="D551" s="188"/>
      <c r="E551" s="188"/>
      <c r="F551" s="67"/>
    </row>
    <row r="552" spans="1:6" s="2" customFormat="1" ht="15.75" customHeight="1">
      <c r="D552" s="188"/>
      <c r="E552" s="188"/>
      <c r="F552" s="67"/>
    </row>
    <row r="553" spans="1:6" s="2" customFormat="1" ht="15.75" customHeight="1">
      <c r="D553" s="188"/>
      <c r="E553" s="188"/>
      <c r="F553" s="67"/>
    </row>
    <row r="554" spans="1:6" s="2" customFormat="1" ht="15.75" customHeight="1">
      <c r="D554" s="188"/>
      <c r="E554" s="188"/>
      <c r="F554" s="67"/>
    </row>
    <row r="555" spans="1:6" s="2" customFormat="1" ht="15.75" customHeight="1">
      <c r="D555" s="188"/>
      <c r="E555" s="188"/>
      <c r="F555" s="67"/>
    </row>
    <row r="556" spans="1:6" s="2" customFormat="1" ht="15.75" customHeight="1">
      <c r="D556" s="188"/>
      <c r="E556" s="188"/>
      <c r="F556" s="67"/>
    </row>
    <row r="557" spans="1:6" s="2" customFormat="1" ht="15.75" customHeight="1">
      <c r="D557" s="188"/>
      <c r="E557" s="188"/>
      <c r="F557" s="67"/>
    </row>
    <row r="558" spans="1:6" s="2" customFormat="1" ht="15.75" customHeight="1">
      <c r="D558" s="188"/>
      <c r="E558" s="188"/>
      <c r="F558" s="67"/>
    </row>
    <row r="559" spans="1:6" s="2" customFormat="1" ht="15.75" customHeight="1">
      <c r="D559" s="188"/>
      <c r="E559" s="188"/>
      <c r="F559" s="67"/>
    </row>
    <row r="560" spans="1:6" s="2" customFormat="1" ht="15.75" customHeight="1">
      <c r="D560" s="188"/>
      <c r="E560" s="188"/>
      <c r="F560" s="67"/>
    </row>
    <row r="561" spans="4:6" s="2" customFormat="1" ht="15.75" customHeight="1">
      <c r="D561" s="188"/>
      <c r="E561" s="188"/>
      <c r="F561" s="67"/>
    </row>
    <row r="562" spans="4:6" s="2" customFormat="1" ht="15.75" customHeight="1">
      <c r="D562" s="188"/>
      <c r="E562" s="188"/>
      <c r="F562" s="67"/>
    </row>
    <row r="563" spans="4:6" s="2" customFormat="1" ht="15.75" customHeight="1">
      <c r="D563" s="188"/>
      <c r="E563" s="188"/>
      <c r="F563" s="67"/>
    </row>
    <row r="564" spans="4:6" s="2" customFormat="1" ht="15.75" customHeight="1">
      <c r="D564" s="188"/>
      <c r="E564" s="188"/>
      <c r="F564" s="67"/>
    </row>
    <row r="565" spans="4:6" s="2" customFormat="1" ht="15.75" customHeight="1">
      <c r="D565" s="188"/>
      <c r="E565" s="188"/>
      <c r="F565" s="67"/>
    </row>
    <row r="566" spans="4:6" s="2" customFormat="1" ht="15.75" customHeight="1">
      <c r="D566" s="188"/>
      <c r="E566" s="188"/>
      <c r="F566" s="67"/>
    </row>
    <row r="567" spans="4:6" s="2" customFormat="1" ht="15.75" customHeight="1">
      <c r="D567" s="188"/>
      <c r="E567" s="188"/>
      <c r="F567" s="67"/>
    </row>
    <row r="568" spans="4:6" s="2" customFormat="1" ht="15.75" customHeight="1">
      <c r="D568" s="188"/>
      <c r="E568" s="188"/>
      <c r="F568" s="67"/>
    </row>
    <row r="569" spans="4:6" s="2" customFormat="1" ht="15.75" customHeight="1">
      <c r="D569" s="188"/>
      <c r="E569" s="188"/>
      <c r="F569" s="67"/>
    </row>
    <row r="570" spans="4:6" s="2" customFormat="1" ht="15.75" customHeight="1">
      <c r="D570" s="188"/>
      <c r="E570" s="188"/>
      <c r="F570" s="67"/>
    </row>
    <row r="571" spans="4:6" s="2" customFormat="1" ht="15.75" customHeight="1">
      <c r="D571" s="188"/>
      <c r="E571" s="188"/>
      <c r="F571" s="67"/>
    </row>
    <row r="572" spans="4:6" s="2" customFormat="1" ht="15.75" customHeight="1">
      <c r="D572" s="188"/>
      <c r="E572" s="188"/>
      <c r="F572" s="67"/>
    </row>
    <row r="573" spans="4:6" s="2" customFormat="1" ht="15.75" customHeight="1">
      <c r="D573" s="188"/>
      <c r="E573" s="188"/>
      <c r="F573" s="67"/>
    </row>
    <row r="574" spans="4:6" s="2" customFormat="1" ht="15.75" customHeight="1">
      <c r="D574" s="188"/>
      <c r="E574" s="188"/>
      <c r="F574" s="67"/>
    </row>
    <row r="575" spans="4:6" s="2" customFormat="1" ht="15.75" customHeight="1">
      <c r="D575" s="188"/>
      <c r="E575" s="188"/>
      <c r="F575" s="67"/>
    </row>
    <row r="576" spans="4:6" s="2" customFormat="1" ht="15.75" customHeight="1">
      <c r="D576" s="188"/>
      <c r="E576" s="188"/>
      <c r="F576" s="67"/>
    </row>
    <row r="577" spans="4:6" s="2" customFormat="1" ht="15.75" customHeight="1">
      <c r="D577" s="188"/>
      <c r="E577" s="188"/>
      <c r="F577" s="67"/>
    </row>
    <row r="578" spans="4:6" s="2" customFormat="1" ht="15.75" customHeight="1">
      <c r="D578" s="188"/>
      <c r="E578" s="188"/>
      <c r="F578" s="67"/>
    </row>
    <row r="579" spans="4:6" s="2" customFormat="1" ht="15.75" customHeight="1">
      <c r="D579" s="188"/>
      <c r="E579" s="188"/>
      <c r="F579" s="67"/>
    </row>
    <row r="580" spans="4:6" s="2" customFormat="1" ht="15.75" customHeight="1">
      <c r="D580" s="188"/>
      <c r="E580" s="188"/>
      <c r="F580" s="67"/>
    </row>
    <row r="581" spans="4:6" s="2" customFormat="1" ht="15.75" customHeight="1">
      <c r="D581" s="188"/>
      <c r="E581" s="188"/>
      <c r="F581" s="67"/>
    </row>
    <row r="582" spans="4:6" s="2" customFormat="1" ht="15.75" customHeight="1">
      <c r="D582" s="188"/>
      <c r="E582" s="188"/>
      <c r="F582" s="67"/>
    </row>
    <row r="583" spans="4:6" s="2" customFormat="1" ht="15.75" customHeight="1">
      <c r="D583" s="188"/>
      <c r="E583" s="188"/>
      <c r="F583" s="67"/>
    </row>
    <row r="584" spans="4:6" s="2" customFormat="1" ht="15.75" customHeight="1">
      <c r="D584" s="188"/>
      <c r="E584" s="188"/>
      <c r="F584" s="67"/>
    </row>
    <row r="585" spans="4:6" s="2" customFormat="1" ht="15.75" customHeight="1">
      <c r="D585" s="188"/>
      <c r="E585" s="188"/>
      <c r="F585" s="67"/>
    </row>
    <row r="586" spans="4:6" s="2" customFormat="1" ht="15.75" customHeight="1">
      <c r="D586" s="188"/>
      <c r="E586" s="188"/>
      <c r="F586" s="67"/>
    </row>
    <row r="587" spans="4:6" s="2" customFormat="1" ht="15.75" customHeight="1">
      <c r="D587" s="188"/>
      <c r="E587" s="188"/>
      <c r="F587" s="67"/>
    </row>
    <row r="588" spans="4:6" s="2" customFormat="1" ht="15.75" customHeight="1">
      <c r="D588" s="188"/>
      <c r="E588" s="188"/>
      <c r="F588" s="67"/>
    </row>
    <row r="589" spans="4:6" s="2" customFormat="1" ht="15.75" customHeight="1">
      <c r="D589" s="188"/>
      <c r="E589" s="188"/>
      <c r="F589" s="67"/>
    </row>
    <row r="590" spans="4:6" s="2" customFormat="1" ht="15.75" customHeight="1">
      <c r="D590" s="188"/>
      <c r="E590" s="188"/>
      <c r="F590" s="67"/>
    </row>
    <row r="591" spans="4:6" s="2" customFormat="1" ht="15.75" customHeight="1">
      <c r="D591" s="188"/>
      <c r="E591" s="188"/>
      <c r="F591" s="67"/>
    </row>
    <row r="592" spans="4:6" s="2" customFormat="1" ht="15.75" customHeight="1">
      <c r="D592" s="188"/>
      <c r="E592" s="188"/>
      <c r="F592" s="67"/>
    </row>
    <row r="593" spans="4:6" s="2" customFormat="1" ht="15.75" customHeight="1">
      <c r="D593" s="188"/>
      <c r="E593" s="188"/>
      <c r="F593" s="67"/>
    </row>
    <row r="594" spans="4:6" s="2" customFormat="1" ht="15.75" customHeight="1">
      <c r="D594" s="188"/>
      <c r="E594" s="188"/>
      <c r="F594" s="67"/>
    </row>
    <row r="595" spans="4:6" s="2" customFormat="1" ht="15.75" customHeight="1">
      <c r="D595" s="188"/>
      <c r="E595" s="188"/>
      <c r="F595" s="67"/>
    </row>
    <row r="596" spans="4:6" s="2" customFormat="1" ht="15.75" customHeight="1">
      <c r="D596" s="188"/>
      <c r="E596" s="188"/>
      <c r="F596" s="67"/>
    </row>
    <row r="597" spans="4:6" s="2" customFormat="1" ht="15.75" customHeight="1">
      <c r="D597" s="188"/>
      <c r="E597" s="188"/>
      <c r="F597" s="67"/>
    </row>
    <row r="598" spans="4:6" s="2" customFormat="1" ht="15.75" customHeight="1">
      <c r="D598" s="188"/>
      <c r="E598" s="188"/>
      <c r="F598" s="67"/>
    </row>
    <row r="599" spans="4:6" s="2" customFormat="1" ht="15.75" customHeight="1">
      <c r="D599" s="188"/>
      <c r="E599" s="188"/>
      <c r="F599" s="67"/>
    </row>
    <row r="600" spans="4:6" s="2" customFormat="1" ht="15.75" customHeight="1">
      <c r="D600" s="188"/>
      <c r="E600" s="188"/>
      <c r="F600" s="67"/>
    </row>
    <row r="601" spans="4:6" s="2" customFormat="1" ht="15.75" customHeight="1">
      <c r="D601" s="188"/>
      <c r="E601" s="188"/>
      <c r="F601" s="67"/>
    </row>
    <row r="602" spans="4:6" s="2" customFormat="1" ht="15.75" customHeight="1">
      <c r="D602" s="188"/>
      <c r="E602" s="188"/>
      <c r="F602" s="67"/>
    </row>
    <row r="603" spans="4:6" s="2" customFormat="1" ht="15.75" customHeight="1">
      <c r="D603" s="188"/>
      <c r="E603" s="188"/>
      <c r="F603" s="67"/>
    </row>
    <row r="604" spans="4:6" s="2" customFormat="1" ht="15.75" customHeight="1">
      <c r="D604" s="188"/>
      <c r="E604" s="188"/>
      <c r="F604" s="67"/>
    </row>
    <row r="605" spans="4:6" s="2" customFormat="1" ht="15.75" customHeight="1">
      <c r="D605" s="188"/>
      <c r="E605" s="188"/>
      <c r="F605" s="67"/>
    </row>
    <row r="606" spans="4:6" s="2" customFormat="1" ht="15.75" customHeight="1">
      <c r="D606" s="188"/>
      <c r="E606" s="188"/>
      <c r="F606" s="67"/>
    </row>
    <row r="607" spans="4:6" s="2" customFormat="1" ht="15.75" customHeight="1">
      <c r="D607" s="188"/>
      <c r="E607" s="188"/>
      <c r="F607" s="67"/>
    </row>
    <row r="608" spans="4:6" s="2" customFormat="1" ht="15.75" customHeight="1">
      <c r="D608" s="188"/>
      <c r="E608" s="188"/>
      <c r="F608" s="67"/>
    </row>
    <row r="609" spans="4:6" s="2" customFormat="1" ht="15.75" customHeight="1">
      <c r="D609" s="188"/>
      <c r="E609" s="188"/>
      <c r="F609" s="67"/>
    </row>
    <row r="610" spans="4:6" s="2" customFormat="1" ht="15.75" customHeight="1">
      <c r="D610" s="188"/>
      <c r="E610" s="188"/>
      <c r="F610" s="67"/>
    </row>
    <row r="611" spans="4:6" s="2" customFormat="1" ht="15.75" customHeight="1">
      <c r="D611" s="188"/>
      <c r="E611" s="188"/>
      <c r="F611" s="67"/>
    </row>
    <row r="612" spans="4:6" s="2" customFormat="1" ht="15.75" customHeight="1">
      <c r="D612" s="188"/>
      <c r="E612" s="188"/>
      <c r="F612" s="67"/>
    </row>
    <row r="613" spans="4:6" s="2" customFormat="1" ht="15.75" customHeight="1">
      <c r="D613" s="188"/>
      <c r="E613" s="188"/>
      <c r="F613" s="67"/>
    </row>
    <row r="614" spans="4:6" s="2" customFormat="1" ht="15.75" customHeight="1">
      <c r="D614" s="188"/>
      <c r="E614" s="188"/>
      <c r="F614" s="67"/>
    </row>
    <row r="615" spans="4:6" s="2" customFormat="1" ht="15.75" customHeight="1">
      <c r="D615" s="188"/>
      <c r="E615" s="188"/>
      <c r="F615" s="67"/>
    </row>
    <row r="616" spans="4:6" s="2" customFormat="1" ht="15.75" customHeight="1">
      <c r="D616" s="188"/>
      <c r="E616" s="188"/>
      <c r="F616" s="67"/>
    </row>
    <row r="617" spans="4:6" s="2" customFormat="1" ht="15.75" customHeight="1">
      <c r="D617" s="188"/>
      <c r="E617" s="188"/>
      <c r="F617" s="67"/>
    </row>
    <row r="618" spans="4:6" s="2" customFormat="1" ht="15.75" customHeight="1">
      <c r="D618" s="188"/>
      <c r="E618" s="188"/>
      <c r="F618" s="67"/>
    </row>
    <row r="619" spans="4:6" s="2" customFormat="1" ht="15.75" customHeight="1">
      <c r="D619" s="188"/>
      <c r="E619" s="188"/>
      <c r="F619" s="67"/>
    </row>
    <row r="620" spans="4:6" s="2" customFormat="1" ht="15.75" customHeight="1">
      <c r="D620" s="188"/>
      <c r="E620" s="188"/>
      <c r="F620" s="67"/>
    </row>
    <row r="621" spans="4:6" s="2" customFormat="1" ht="15.75" customHeight="1">
      <c r="D621" s="188"/>
      <c r="E621" s="188"/>
      <c r="F621" s="67"/>
    </row>
    <row r="622" spans="4:6" s="2" customFormat="1" ht="15.75" customHeight="1">
      <c r="D622" s="188"/>
      <c r="E622" s="188"/>
      <c r="F622" s="67"/>
    </row>
    <row r="623" spans="4:6" s="2" customFormat="1" ht="15.75" customHeight="1">
      <c r="D623" s="188"/>
      <c r="E623" s="188"/>
      <c r="F623" s="67"/>
    </row>
    <row r="624" spans="4:6" s="2" customFormat="1" ht="15.75" customHeight="1">
      <c r="D624" s="188"/>
      <c r="E624" s="188"/>
      <c r="F624" s="67"/>
    </row>
    <row r="625" spans="4:6" s="2" customFormat="1" ht="15.75" customHeight="1">
      <c r="D625" s="188"/>
      <c r="E625" s="188"/>
      <c r="F625" s="67"/>
    </row>
    <row r="626" spans="4:6" s="2" customFormat="1" ht="15.75" customHeight="1">
      <c r="D626" s="188"/>
      <c r="E626" s="188"/>
      <c r="F626" s="67"/>
    </row>
    <row r="627" spans="4:6" s="2" customFormat="1" ht="15.75" customHeight="1">
      <c r="D627" s="188"/>
      <c r="E627" s="188"/>
      <c r="F627" s="67"/>
    </row>
    <row r="628" spans="4:6" s="2" customFormat="1" ht="15.75" customHeight="1">
      <c r="D628" s="188"/>
      <c r="E628" s="188"/>
      <c r="F628" s="67"/>
    </row>
    <row r="629" spans="4:6" s="2" customFormat="1" ht="15.75" customHeight="1">
      <c r="D629" s="188"/>
      <c r="E629" s="188"/>
      <c r="F629" s="67"/>
    </row>
    <row r="630" spans="4:6" s="2" customFormat="1" ht="15.75" customHeight="1">
      <c r="D630" s="188"/>
      <c r="E630" s="188"/>
      <c r="F630" s="67"/>
    </row>
    <row r="631" spans="4:6" s="2" customFormat="1" ht="15.75" customHeight="1">
      <c r="D631" s="188"/>
      <c r="E631" s="188"/>
      <c r="F631" s="67"/>
    </row>
    <row r="632" spans="4:6" s="2" customFormat="1" ht="15.75" customHeight="1">
      <c r="D632" s="188"/>
      <c r="E632" s="188"/>
      <c r="F632" s="67"/>
    </row>
    <row r="633" spans="4:6" s="2" customFormat="1" ht="15.75" customHeight="1">
      <c r="D633" s="188"/>
      <c r="E633" s="188"/>
      <c r="F633" s="67"/>
    </row>
    <row r="634" spans="4:6" s="2" customFormat="1" ht="15.75" customHeight="1">
      <c r="D634" s="188"/>
      <c r="E634" s="188"/>
      <c r="F634" s="67"/>
    </row>
    <row r="635" spans="4:6" s="2" customFormat="1" ht="15.75" customHeight="1">
      <c r="D635" s="188"/>
      <c r="E635" s="188"/>
      <c r="F635" s="67"/>
    </row>
    <row r="636" spans="4:6" s="2" customFormat="1" ht="15.75" customHeight="1">
      <c r="D636" s="188"/>
      <c r="E636" s="188"/>
      <c r="F636" s="67"/>
    </row>
    <row r="637" spans="4:6" s="2" customFormat="1" ht="15.75" customHeight="1">
      <c r="D637" s="188"/>
      <c r="E637" s="188"/>
      <c r="F637" s="67"/>
    </row>
    <row r="638" spans="4:6" s="2" customFormat="1" ht="15.75" customHeight="1">
      <c r="D638" s="188"/>
      <c r="E638" s="188"/>
      <c r="F638" s="67"/>
    </row>
    <row r="639" spans="4:6" s="2" customFormat="1" ht="15.75" customHeight="1">
      <c r="D639" s="188"/>
      <c r="E639" s="188"/>
      <c r="F639" s="67"/>
    </row>
    <row r="640" spans="4:6" s="2" customFormat="1" ht="15.75" customHeight="1">
      <c r="D640" s="188"/>
      <c r="E640" s="188"/>
      <c r="F640" s="67"/>
    </row>
    <row r="641" spans="4:6" s="2" customFormat="1" ht="15.75" customHeight="1">
      <c r="D641" s="188"/>
      <c r="E641" s="188"/>
      <c r="F641" s="67"/>
    </row>
    <row r="642" spans="4:6" s="2" customFormat="1" ht="15.75" customHeight="1">
      <c r="D642" s="188"/>
      <c r="E642" s="188"/>
      <c r="F642" s="67"/>
    </row>
    <row r="643" spans="4:6" s="2" customFormat="1" ht="15.75" customHeight="1">
      <c r="D643" s="188"/>
      <c r="E643" s="188"/>
      <c r="F643" s="67"/>
    </row>
    <row r="644" spans="4:6" s="2" customFormat="1" ht="15.75" customHeight="1">
      <c r="D644" s="188"/>
      <c r="E644" s="188"/>
      <c r="F644" s="67"/>
    </row>
    <row r="645" spans="4:6" s="2" customFormat="1" ht="15.75" customHeight="1">
      <c r="D645" s="188"/>
      <c r="E645" s="188"/>
      <c r="F645" s="67"/>
    </row>
    <row r="646" spans="4:6" s="2" customFormat="1" ht="15.75" customHeight="1">
      <c r="D646" s="188"/>
      <c r="E646" s="188"/>
      <c r="F646" s="67"/>
    </row>
    <row r="647" spans="4:6" s="2" customFormat="1" ht="15.75" customHeight="1">
      <c r="D647" s="188"/>
      <c r="E647" s="188"/>
      <c r="F647" s="67"/>
    </row>
    <row r="648" spans="4:6" s="2" customFormat="1" ht="15.75" customHeight="1">
      <c r="D648" s="188"/>
      <c r="E648" s="188"/>
      <c r="F648" s="67"/>
    </row>
    <row r="649" spans="4:6" s="2" customFormat="1" ht="15.75" customHeight="1">
      <c r="D649" s="188"/>
      <c r="E649" s="188"/>
      <c r="F649" s="67"/>
    </row>
    <row r="650" spans="4:6" s="2" customFormat="1" ht="15.75" customHeight="1">
      <c r="D650" s="188"/>
      <c r="E650" s="188"/>
      <c r="F650" s="67"/>
    </row>
    <row r="651" spans="4:6" s="2" customFormat="1" ht="15.75" customHeight="1">
      <c r="D651" s="188"/>
      <c r="E651" s="188"/>
      <c r="F651" s="67"/>
    </row>
    <row r="652" spans="4:6" s="2" customFormat="1" ht="15.75" customHeight="1">
      <c r="D652" s="188"/>
      <c r="E652" s="188"/>
      <c r="F652" s="67"/>
    </row>
    <row r="653" spans="4:6" s="2" customFormat="1" ht="15.75" customHeight="1">
      <c r="D653" s="188"/>
      <c r="E653" s="188"/>
      <c r="F653" s="67"/>
    </row>
    <row r="654" spans="4:6" s="2" customFormat="1" ht="15.75" customHeight="1">
      <c r="D654" s="188"/>
      <c r="E654" s="188"/>
      <c r="F654" s="67"/>
    </row>
    <row r="655" spans="4:6" s="2" customFormat="1" ht="15.75" customHeight="1">
      <c r="D655" s="188"/>
      <c r="E655" s="188"/>
      <c r="F655" s="67"/>
    </row>
    <row r="656" spans="4:6" s="2" customFormat="1" ht="15.75" customHeight="1">
      <c r="D656" s="188"/>
      <c r="E656" s="188"/>
      <c r="F656" s="67"/>
    </row>
    <row r="657" spans="4:6" s="2" customFormat="1" ht="15.75" customHeight="1">
      <c r="D657" s="188"/>
      <c r="E657" s="188"/>
      <c r="F657" s="67"/>
    </row>
    <row r="658" spans="4:6" s="2" customFormat="1" ht="15.75" customHeight="1">
      <c r="D658" s="188"/>
      <c r="E658" s="188"/>
      <c r="F658" s="67"/>
    </row>
    <row r="659" spans="4:6" s="2" customFormat="1" ht="15.75" customHeight="1">
      <c r="D659" s="188"/>
      <c r="E659" s="188"/>
      <c r="F659" s="67"/>
    </row>
    <row r="660" spans="4:6" s="2" customFormat="1" ht="15.75" customHeight="1">
      <c r="D660" s="188"/>
      <c r="E660" s="188"/>
      <c r="F660" s="67"/>
    </row>
    <row r="661" spans="4:6" s="2" customFormat="1" ht="15.75" customHeight="1">
      <c r="D661" s="188"/>
      <c r="E661" s="188"/>
      <c r="F661" s="67"/>
    </row>
    <row r="662" spans="4:6" s="2" customFormat="1" ht="15.75" customHeight="1">
      <c r="D662" s="188"/>
      <c r="E662" s="188"/>
      <c r="F662" s="67"/>
    </row>
    <row r="663" spans="4:6" s="2" customFormat="1" ht="15.75" customHeight="1">
      <c r="D663" s="188"/>
      <c r="E663" s="188"/>
      <c r="F663" s="67"/>
    </row>
    <row r="664" spans="4:6" s="2" customFormat="1" ht="15.75" customHeight="1">
      <c r="D664" s="188"/>
      <c r="E664" s="188"/>
      <c r="F664" s="67"/>
    </row>
    <row r="665" spans="4:6" s="2" customFormat="1" ht="15.75" customHeight="1">
      <c r="D665" s="188"/>
      <c r="E665" s="188"/>
      <c r="F665" s="67"/>
    </row>
    <row r="666" spans="4:6" s="2" customFormat="1" ht="15.75" customHeight="1">
      <c r="D666" s="188"/>
      <c r="E666" s="188"/>
      <c r="F666" s="67"/>
    </row>
    <row r="667" spans="4:6" s="2" customFormat="1" ht="15.75" customHeight="1">
      <c r="D667" s="188"/>
      <c r="E667" s="188"/>
      <c r="F667" s="67"/>
    </row>
    <row r="668" spans="4:6" s="2" customFormat="1" ht="15.75" customHeight="1">
      <c r="D668" s="188"/>
      <c r="E668" s="188"/>
      <c r="F668" s="67"/>
    </row>
    <row r="669" spans="4:6" s="2" customFormat="1" ht="15.75" customHeight="1">
      <c r="D669" s="188"/>
      <c r="E669" s="188"/>
      <c r="F669" s="67"/>
    </row>
    <row r="670" spans="4:6" s="2" customFormat="1" ht="15.75" customHeight="1">
      <c r="D670" s="188"/>
      <c r="E670" s="188"/>
      <c r="F670" s="67"/>
    </row>
    <row r="671" spans="4:6" s="2" customFormat="1" ht="15.75" customHeight="1">
      <c r="D671" s="188"/>
      <c r="E671" s="188"/>
      <c r="F671" s="67"/>
    </row>
    <row r="672" spans="4:6" s="2" customFormat="1" ht="15.75" customHeight="1">
      <c r="D672" s="188"/>
      <c r="E672" s="188"/>
      <c r="F672" s="67"/>
    </row>
    <row r="673" spans="4:6" s="2" customFormat="1" ht="15.75" customHeight="1">
      <c r="D673" s="188"/>
      <c r="E673" s="188"/>
      <c r="F673" s="67"/>
    </row>
    <row r="674" spans="4:6" s="2" customFormat="1" ht="15.75" customHeight="1">
      <c r="D674" s="188"/>
      <c r="E674" s="188"/>
      <c r="F674" s="67"/>
    </row>
    <row r="675" spans="4:6" s="2" customFormat="1" ht="15.75" customHeight="1">
      <c r="D675" s="188"/>
      <c r="E675" s="188"/>
      <c r="F675" s="67"/>
    </row>
    <row r="676" spans="4:6" s="2" customFormat="1" ht="15.75" customHeight="1">
      <c r="D676" s="188"/>
      <c r="E676" s="188"/>
      <c r="F676" s="67"/>
    </row>
    <row r="677" spans="4:6" s="2" customFormat="1" ht="15.75" customHeight="1">
      <c r="D677" s="188"/>
      <c r="E677" s="188"/>
      <c r="F677" s="67"/>
    </row>
    <row r="678" spans="4:6" s="2" customFormat="1" ht="15.75" customHeight="1">
      <c r="D678" s="188"/>
      <c r="E678" s="188"/>
      <c r="F678" s="67"/>
    </row>
    <row r="679" spans="4:6" s="2" customFormat="1" ht="15.75" customHeight="1">
      <c r="D679" s="188"/>
      <c r="E679" s="188"/>
      <c r="F679" s="67"/>
    </row>
    <row r="680" spans="4:6" s="2" customFormat="1" ht="15.75" customHeight="1">
      <c r="D680" s="188"/>
      <c r="E680" s="188"/>
      <c r="F680" s="67"/>
    </row>
    <row r="681" spans="4:6" s="2" customFormat="1" ht="15.75" customHeight="1">
      <c r="D681" s="188"/>
      <c r="E681" s="188"/>
      <c r="F681" s="67"/>
    </row>
    <row r="682" spans="4:6" s="2" customFormat="1" ht="15.75" customHeight="1">
      <c r="D682" s="188"/>
      <c r="E682" s="188"/>
      <c r="F682" s="67"/>
    </row>
    <row r="683" spans="4:6" s="2" customFormat="1" ht="15.75" customHeight="1">
      <c r="D683" s="188"/>
      <c r="E683" s="188"/>
      <c r="F683" s="67"/>
    </row>
    <row r="684" spans="4:6" s="2" customFormat="1" ht="15.75" customHeight="1">
      <c r="D684" s="188"/>
      <c r="E684" s="188"/>
      <c r="F684" s="67"/>
    </row>
    <row r="685" spans="4:6" s="2" customFormat="1" ht="15.75" customHeight="1">
      <c r="D685" s="188"/>
      <c r="E685" s="188"/>
      <c r="F685" s="67"/>
    </row>
    <row r="686" spans="4:6" s="2" customFormat="1" ht="15.75" customHeight="1">
      <c r="D686" s="188"/>
      <c r="E686" s="188"/>
      <c r="F686" s="67"/>
    </row>
    <row r="687" spans="4:6" s="2" customFormat="1" ht="15.75" customHeight="1">
      <c r="D687" s="188"/>
      <c r="E687" s="188"/>
      <c r="F687" s="67"/>
    </row>
    <row r="688" spans="4:6" s="2" customFormat="1" ht="15.75" customHeight="1">
      <c r="D688" s="188"/>
      <c r="E688" s="188"/>
      <c r="F688" s="67"/>
    </row>
    <row r="689" spans="4:6" s="2" customFormat="1" ht="15.75" customHeight="1">
      <c r="D689" s="188"/>
      <c r="E689" s="188"/>
      <c r="F689" s="67"/>
    </row>
    <row r="690" spans="4:6" s="2" customFormat="1" ht="15.75" customHeight="1">
      <c r="D690" s="188"/>
      <c r="E690" s="188"/>
      <c r="F690" s="67"/>
    </row>
    <row r="691" spans="4:6" s="2" customFormat="1" ht="15.75" customHeight="1">
      <c r="D691" s="188"/>
      <c r="E691" s="188"/>
      <c r="F691" s="67"/>
    </row>
    <row r="692" spans="4:6" s="2" customFormat="1" ht="15.75" customHeight="1">
      <c r="D692" s="188"/>
      <c r="E692" s="188"/>
      <c r="F692" s="67"/>
    </row>
    <row r="693" spans="4:6" s="2" customFormat="1" ht="15.75" customHeight="1">
      <c r="D693" s="188"/>
      <c r="E693" s="188"/>
      <c r="F693" s="67"/>
    </row>
    <row r="694" spans="4:6" s="2" customFormat="1" ht="15.75" customHeight="1">
      <c r="D694" s="188"/>
      <c r="E694" s="188"/>
      <c r="F694" s="67"/>
    </row>
    <row r="695" spans="4:6" s="2" customFormat="1" ht="15.75" customHeight="1">
      <c r="D695" s="188"/>
      <c r="E695" s="188"/>
      <c r="F695" s="67"/>
    </row>
    <row r="696" spans="4:6" s="2" customFormat="1" ht="15.75" customHeight="1">
      <c r="D696" s="188"/>
      <c r="E696" s="188"/>
      <c r="F696" s="67"/>
    </row>
    <row r="697" spans="4:6" s="2" customFormat="1" ht="15.75" customHeight="1">
      <c r="D697" s="188"/>
      <c r="E697" s="188"/>
      <c r="F697" s="67"/>
    </row>
    <row r="698" spans="4:6" s="2" customFormat="1" ht="15.75" customHeight="1">
      <c r="D698" s="188"/>
      <c r="E698" s="188"/>
      <c r="F698" s="67"/>
    </row>
    <row r="699" spans="4:6" s="2" customFormat="1" ht="15.75" customHeight="1">
      <c r="D699" s="188"/>
      <c r="E699" s="188"/>
      <c r="F699" s="67"/>
    </row>
    <row r="700" spans="4:6" s="2" customFormat="1" ht="15.75" customHeight="1">
      <c r="D700" s="188"/>
      <c r="E700" s="188"/>
      <c r="F700" s="67"/>
    </row>
    <row r="701" spans="4:6" s="2" customFormat="1" ht="15.75" customHeight="1">
      <c r="D701" s="188"/>
      <c r="E701" s="188"/>
      <c r="F701" s="67"/>
    </row>
    <row r="702" spans="4:6" s="2" customFormat="1" ht="15.75" customHeight="1">
      <c r="D702" s="188"/>
      <c r="E702" s="188"/>
      <c r="F702" s="67"/>
    </row>
    <row r="703" spans="4:6" s="2" customFormat="1" ht="15.75" customHeight="1">
      <c r="D703" s="188"/>
      <c r="E703" s="188"/>
      <c r="F703" s="67"/>
    </row>
    <row r="704" spans="4:6" s="2" customFormat="1" ht="15.75" customHeight="1">
      <c r="D704" s="188"/>
      <c r="E704" s="188"/>
      <c r="F704" s="67"/>
    </row>
    <row r="705" spans="4:6" s="2" customFormat="1" ht="15.75" customHeight="1">
      <c r="D705" s="188"/>
      <c r="E705" s="188"/>
      <c r="F705" s="67"/>
    </row>
    <row r="706" spans="4:6" s="2" customFormat="1" ht="15.75" customHeight="1">
      <c r="D706" s="188"/>
      <c r="E706" s="188"/>
      <c r="F706" s="67"/>
    </row>
    <row r="707" spans="4:6" s="2" customFormat="1" ht="15.75" customHeight="1">
      <c r="D707" s="188"/>
      <c r="E707" s="188"/>
      <c r="F707" s="67"/>
    </row>
    <row r="708" spans="4:6" s="2" customFormat="1" ht="15.75" customHeight="1">
      <c r="D708" s="188"/>
      <c r="E708" s="188"/>
      <c r="F708" s="67"/>
    </row>
    <row r="709" spans="4:6" s="2" customFormat="1" ht="15.75" customHeight="1">
      <c r="D709" s="188"/>
      <c r="E709" s="188"/>
      <c r="F709" s="67"/>
    </row>
    <row r="710" spans="4:6" s="2" customFormat="1" ht="15.75" customHeight="1">
      <c r="D710" s="188"/>
      <c r="E710" s="188"/>
      <c r="F710" s="67"/>
    </row>
    <row r="711" spans="4:6" s="2" customFormat="1" ht="15.75" customHeight="1">
      <c r="D711" s="188"/>
      <c r="E711" s="188"/>
      <c r="F711" s="67"/>
    </row>
    <row r="712" spans="4:6" s="2" customFormat="1" ht="15.75" customHeight="1">
      <c r="D712" s="188"/>
      <c r="E712" s="188"/>
      <c r="F712" s="67"/>
    </row>
    <row r="713" spans="4:6" s="2" customFormat="1" ht="15.75" customHeight="1">
      <c r="D713" s="188"/>
      <c r="E713" s="188"/>
      <c r="F713" s="67"/>
    </row>
    <row r="714" spans="4:6" s="2" customFormat="1" ht="15.75" customHeight="1">
      <c r="D714" s="188"/>
      <c r="E714" s="188"/>
      <c r="F714" s="67"/>
    </row>
    <row r="715" spans="4:6" s="2" customFormat="1" ht="15.75" customHeight="1">
      <c r="D715" s="188"/>
      <c r="E715" s="188"/>
      <c r="F715" s="67"/>
    </row>
    <row r="716" spans="4:6" s="2" customFormat="1" ht="15.75" customHeight="1">
      <c r="D716" s="188"/>
      <c r="E716" s="188"/>
      <c r="F716" s="67"/>
    </row>
    <row r="717" spans="4:6" s="2" customFormat="1" ht="15.75" customHeight="1">
      <c r="D717" s="188"/>
      <c r="E717" s="188"/>
      <c r="F717" s="67"/>
    </row>
    <row r="718" spans="4:6" s="2" customFormat="1" ht="15.75" customHeight="1">
      <c r="D718" s="188"/>
      <c r="E718" s="188"/>
      <c r="F718" s="67"/>
    </row>
    <row r="719" spans="4:6" s="2" customFormat="1" ht="15.75" customHeight="1">
      <c r="D719" s="188"/>
      <c r="E719" s="188"/>
      <c r="F719" s="67"/>
    </row>
    <row r="720" spans="4:6" s="2" customFormat="1" ht="15.75" customHeight="1">
      <c r="D720" s="188"/>
      <c r="E720" s="188"/>
      <c r="F720" s="67"/>
    </row>
    <row r="721" spans="4:6" s="2" customFormat="1" ht="15.75" customHeight="1">
      <c r="D721" s="188"/>
      <c r="E721" s="188"/>
      <c r="F721" s="67"/>
    </row>
    <row r="722" spans="4:6" s="2" customFormat="1" ht="15.75" customHeight="1">
      <c r="D722" s="188"/>
      <c r="E722" s="188"/>
      <c r="F722" s="67"/>
    </row>
    <row r="723" spans="4:6" s="2" customFormat="1" ht="15.75" customHeight="1">
      <c r="D723" s="188"/>
      <c r="E723" s="188"/>
      <c r="F723" s="67"/>
    </row>
    <row r="724" spans="4:6" s="2" customFormat="1" ht="15.75" customHeight="1">
      <c r="D724" s="188"/>
      <c r="E724" s="188"/>
      <c r="F724" s="67"/>
    </row>
    <row r="725" spans="4:6" s="2" customFormat="1" ht="15.75" customHeight="1">
      <c r="D725" s="188"/>
      <c r="E725" s="188"/>
      <c r="F725" s="67"/>
    </row>
    <row r="726" spans="4:6" s="2" customFormat="1" ht="15.75" customHeight="1">
      <c r="D726" s="188"/>
      <c r="E726" s="188"/>
      <c r="F726" s="67"/>
    </row>
    <row r="727" spans="4:6" s="2" customFormat="1" ht="15.75" customHeight="1">
      <c r="D727" s="188"/>
      <c r="E727" s="188"/>
      <c r="F727" s="67"/>
    </row>
    <row r="728" spans="4:6" s="2" customFormat="1" ht="15.75" customHeight="1">
      <c r="D728" s="188"/>
      <c r="E728" s="188"/>
      <c r="F728" s="67"/>
    </row>
    <row r="729" spans="4:6" s="2" customFormat="1" ht="15.75" customHeight="1">
      <c r="D729" s="188"/>
      <c r="E729" s="188"/>
      <c r="F729" s="67"/>
    </row>
    <row r="730" spans="4:6" s="2" customFormat="1" ht="15.75" customHeight="1">
      <c r="D730" s="188"/>
      <c r="E730" s="188"/>
      <c r="F730" s="67"/>
    </row>
    <row r="731" spans="4:6" s="2" customFormat="1" ht="15.75" customHeight="1">
      <c r="D731" s="188"/>
      <c r="E731" s="188"/>
      <c r="F731" s="67"/>
    </row>
    <row r="732" spans="4:6" s="2" customFormat="1" ht="15.75" customHeight="1">
      <c r="D732" s="188"/>
      <c r="E732" s="188"/>
      <c r="F732" s="67"/>
    </row>
    <row r="733" spans="4:6" s="2" customFormat="1" ht="15.75" customHeight="1">
      <c r="D733" s="188"/>
      <c r="E733" s="188"/>
      <c r="F733" s="67"/>
    </row>
    <row r="734" spans="4:6" s="2" customFormat="1" ht="15.75" customHeight="1">
      <c r="D734" s="188"/>
      <c r="E734" s="188"/>
      <c r="F734" s="67"/>
    </row>
    <row r="735" spans="4:6" s="2" customFormat="1" ht="15.75" customHeight="1">
      <c r="D735" s="188"/>
      <c r="E735" s="188"/>
      <c r="F735" s="67"/>
    </row>
    <row r="736" spans="4:6" s="2" customFormat="1" ht="15.75" customHeight="1">
      <c r="D736" s="188"/>
      <c r="E736" s="188"/>
      <c r="F736" s="67"/>
    </row>
    <row r="737" spans="4:6" s="2" customFormat="1" ht="15.75" customHeight="1">
      <c r="D737" s="188"/>
      <c r="E737" s="188"/>
      <c r="F737" s="67"/>
    </row>
    <row r="738" spans="4:6" s="2" customFormat="1" ht="15.75" customHeight="1">
      <c r="D738" s="188"/>
      <c r="E738" s="188"/>
      <c r="F738" s="67"/>
    </row>
    <row r="739" spans="4:6" s="2" customFormat="1" ht="15.75" customHeight="1">
      <c r="D739" s="188"/>
      <c r="E739" s="188"/>
      <c r="F739" s="67"/>
    </row>
    <row r="740" spans="4:6" s="2" customFormat="1" ht="15.75" customHeight="1">
      <c r="D740" s="188"/>
      <c r="E740" s="188"/>
      <c r="F740" s="67"/>
    </row>
    <row r="741" spans="4:6" s="2" customFormat="1" ht="15.75" customHeight="1">
      <c r="D741" s="188"/>
      <c r="E741" s="188"/>
      <c r="F741" s="67"/>
    </row>
    <row r="742" spans="4:6" s="2" customFormat="1" ht="15.75" customHeight="1">
      <c r="D742" s="188"/>
      <c r="E742" s="188"/>
      <c r="F742" s="67"/>
    </row>
    <row r="743" spans="4:6" s="2" customFormat="1" ht="15.75" customHeight="1">
      <c r="D743" s="188"/>
      <c r="E743" s="188"/>
      <c r="F743" s="67"/>
    </row>
    <row r="744" spans="4:6" s="2" customFormat="1" ht="15.75" customHeight="1">
      <c r="D744" s="188"/>
      <c r="E744" s="188"/>
      <c r="F744" s="67"/>
    </row>
    <row r="745" spans="4:6" s="2" customFormat="1" ht="15.75" customHeight="1">
      <c r="D745" s="188"/>
      <c r="E745" s="188"/>
      <c r="F745" s="67"/>
    </row>
    <row r="746" spans="4:6" s="2" customFormat="1" ht="15.75" customHeight="1">
      <c r="D746" s="188"/>
      <c r="E746" s="188"/>
      <c r="F746" s="67"/>
    </row>
    <row r="747" spans="4:6" s="2" customFormat="1" ht="15.75" customHeight="1">
      <c r="D747" s="188"/>
      <c r="E747" s="188"/>
      <c r="F747" s="67"/>
    </row>
    <row r="748" spans="4:6" s="2" customFormat="1" ht="15.75" customHeight="1">
      <c r="D748" s="188"/>
      <c r="E748" s="188"/>
      <c r="F748" s="67"/>
    </row>
    <row r="749" spans="4:6" s="2" customFormat="1" ht="15.75" customHeight="1">
      <c r="D749" s="188"/>
      <c r="E749" s="188"/>
      <c r="F749" s="67"/>
    </row>
    <row r="750" spans="4:6" s="2" customFormat="1" ht="15.75" customHeight="1">
      <c r="D750" s="188"/>
      <c r="E750" s="188"/>
      <c r="F750" s="67"/>
    </row>
    <row r="751" spans="4:6" s="2" customFormat="1" ht="15.75" customHeight="1">
      <c r="D751" s="188"/>
      <c r="E751" s="188"/>
      <c r="F751" s="67"/>
    </row>
    <row r="752" spans="4:6" s="2" customFormat="1" ht="15.75" customHeight="1">
      <c r="D752" s="188"/>
      <c r="E752" s="188"/>
      <c r="F752" s="67"/>
    </row>
    <row r="753" spans="4:6" s="2" customFormat="1" ht="15.75" customHeight="1">
      <c r="D753" s="188"/>
      <c r="E753" s="188"/>
      <c r="F753" s="67"/>
    </row>
    <row r="754" spans="4:6" s="2" customFormat="1" ht="15.75" customHeight="1">
      <c r="D754" s="188"/>
      <c r="E754" s="188"/>
      <c r="F754" s="67"/>
    </row>
    <row r="755" spans="4:6" s="2" customFormat="1" ht="15.75" customHeight="1">
      <c r="D755" s="188"/>
      <c r="E755" s="188"/>
      <c r="F755" s="67"/>
    </row>
    <row r="756" spans="4:6" s="2" customFormat="1" ht="15.75" customHeight="1">
      <c r="D756" s="188"/>
      <c r="E756" s="188"/>
      <c r="F756" s="67"/>
    </row>
    <row r="757" spans="4:6" s="2" customFormat="1" ht="15.75" customHeight="1">
      <c r="D757" s="188"/>
      <c r="E757" s="188"/>
      <c r="F757" s="67"/>
    </row>
    <row r="758" spans="4:6" s="2" customFormat="1" ht="15.75" customHeight="1">
      <c r="D758" s="188"/>
      <c r="E758" s="188"/>
      <c r="F758" s="67"/>
    </row>
    <row r="759" spans="4:6" s="2" customFormat="1" ht="15.75" customHeight="1">
      <c r="D759" s="188"/>
      <c r="E759" s="188"/>
      <c r="F759" s="67"/>
    </row>
    <row r="760" spans="4:6" s="2" customFormat="1" ht="15.75" customHeight="1">
      <c r="D760" s="188"/>
      <c r="E760" s="188"/>
      <c r="F760" s="67"/>
    </row>
    <row r="761" spans="4:6" s="2" customFormat="1" ht="15.75" customHeight="1">
      <c r="D761" s="188"/>
      <c r="E761" s="188"/>
      <c r="F761" s="67"/>
    </row>
    <row r="762" spans="4:6" s="2" customFormat="1" ht="15.75" customHeight="1">
      <c r="D762" s="188"/>
      <c r="E762" s="188"/>
      <c r="F762" s="67"/>
    </row>
    <row r="763" spans="4:6" s="2" customFormat="1" ht="15.75" customHeight="1">
      <c r="D763" s="188"/>
      <c r="E763" s="188"/>
      <c r="F763" s="67"/>
    </row>
    <row r="764" spans="4:6" s="2" customFormat="1" ht="15.75" customHeight="1">
      <c r="D764" s="188"/>
      <c r="E764" s="188"/>
      <c r="F764" s="67"/>
    </row>
    <row r="765" spans="4:6" s="2" customFormat="1" ht="15.75" customHeight="1">
      <c r="D765" s="188"/>
      <c r="E765" s="188"/>
      <c r="F765" s="67"/>
    </row>
    <row r="766" spans="4:6" s="2" customFormat="1" ht="15.75" customHeight="1">
      <c r="D766" s="188"/>
      <c r="E766" s="188"/>
      <c r="F766" s="67"/>
    </row>
    <row r="767" spans="4:6" s="2" customFormat="1" ht="15.75" customHeight="1">
      <c r="D767" s="188"/>
      <c r="E767" s="188"/>
      <c r="F767" s="67"/>
    </row>
    <row r="768" spans="4:6" s="2" customFormat="1" ht="15.75" customHeight="1">
      <c r="D768" s="188"/>
      <c r="E768" s="188"/>
      <c r="F768" s="67"/>
    </row>
    <row r="769" spans="4:6" s="2" customFormat="1" ht="15.75" customHeight="1">
      <c r="D769" s="188"/>
      <c r="E769" s="188"/>
      <c r="F769" s="67"/>
    </row>
    <row r="770" spans="4:6" s="2" customFormat="1" ht="15.75" customHeight="1">
      <c r="D770" s="188"/>
      <c r="E770" s="188"/>
      <c r="F770" s="67"/>
    </row>
    <row r="771" spans="4:6" s="2" customFormat="1" ht="15.75" customHeight="1">
      <c r="D771" s="188"/>
      <c r="E771" s="188"/>
      <c r="F771" s="67"/>
    </row>
    <row r="772" spans="4:6" s="2" customFormat="1" ht="15.75" customHeight="1">
      <c r="D772" s="188"/>
      <c r="E772" s="188"/>
      <c r="F772" s="67"/>
    </row>
    <row r="773" spans="4:6" s="2" customFormat="1" ht="15.75" customHeight="1">
      <c r="D773" s="188"/>
      <c r="E773" s="188"/>
      <c r="F773" s="67"/>
    </row>
    <row r="774" spans="4:6" s="2" customFormat="1" ht="15.75" customHeight="1">
      <c r="D774" s="188"/>
      <c r="E774" s="188"/>
      <c r="F774" s="67"/>
    </row>
    <row r="775" spans="4:6" s="2" customFormat="1" ht="15.75" customHeight="1">
      <c r="D775" s="188"/>
      <c r="E775" s="188"/>
      <c r="F775" s="67"/>
    </row>
    <row r="776" spans="4:6" s="2" customFormat="1" ht="15.75" customHeight="1">
      <c r="D776" s="188"/>
      <c r="E776" s="188"/>
      <c r="F776" s="67"/>
    </row>
    <row r="777" spans="4:6" s="2" customFormat="1" ht="15.75" customHeight="1">
      <c r="D777" s="188"/>
      <c r="E777" s="188"/>
      <c r="F777" s="67"/>
    </row>
    <row r="778" spans="4:6" s="2" customFormat="1" ht="15.75" customHeight="1">
      <c r="D778" s="188"/>
      <c r="E778" s="188"/>
      <c r="F778" s="67"/>
    </row>
    <row r="779" spans="4:6" s="2" customFormat="1" ht="15.75" customHeight="1">
      <c r="D779" s="188"/>
      <c r="E779" s="188"/>
      <c r="F779" s="67"/>
    </row>
    <row r="780" spans="4:6" s="2" customFormat="1" ht="15.75" customHeight="1">
      <c r="D780" s="188"/>
      <c r="E780" s="188"/>
      <c r="F780" s="67"/>
    </row>
    <row r="781" spans="4:6" s="2" customFormat="1" ht="15.75" customHeight="1">
      <c r="D781" s="188"/>
      <c r="E781" s="188"/>
      <c r="F781" s="67"/>
    </row>
    <row r="782" spans="4:6" s="2" customFormat="1" ht="15.75" customHeight="1">
      <c r="D782" s="188"/>
      <c r="E782" s="188"/>
      <c r="F782" s="67"/>
    </row>
    <row r="783" spans="4:6" s="2" customFormat="1" ht="15.75" customHeight="1">
      <c r="D783" s="188"/>
      <c r="E783" s="188"/>
      <c r="F783" s="67"/>
    </row>
    <row r="784" spans="4:6" s="2" customFormat="1" ht="15.75" customHeight="1">
      <c r="D784" s="188"/>
      <c r="E784" s="188"/>
      <c r="F784" s="67"/>
    </row>
    <row r="785" spans="4:6" s="2" customFormat="1" ht="15.75" customHeight="1">
      <c r="D785" s="188"/>
      <c r="E785" s="188"/>
      <c r="F785" s="67"/>
    </row>
    <row r="786" spans="4:6" s="2" customFormat="1" ht="15.75" customHeight="1">
      <c r="D786" s="188"/>
      <c r="E786" s="188"/>
      <c r="F786" s="67"/>
    </row>
    <row r="787" spans="4:6" s="2" customFormat="1" ht="15.75" customHeight="1">
      <c r="D787" s="188"/>
      <c r="E787" s="188"/>
      <c r="F787" s="67"/>
    </row>
    <row r="788" spans="4:6" s="2" customFormat="1" ht="15.75" customHeight="1">
      <c r="D788" s="188"/>
      <c r="E788" s="188"/>
      <c r="F788" s="67"/>
    </row>
    <row r="789" spans="4:6" s="2" customFormat="1" ht="15.75" customHeight="1">
      <c r="D789" s="188"/>
      <c r="E789" s="188"/>
      <c r="F789" s="67"/>
    </row>
    <row r="790" spans="4:6" s="2" customFormat="1" ht="15.75" customHeight="1">
      <c r="D790" s="188"/>
      <c r="E790" s="188"/>
      <c r="F790" s="67"/>
    </row>
    <row r="791" spans="4:6" s="2" customFormat="1" ht="15.75" customHeight="1">
      <c r="D791" s="188"/>
      <c r="E791" s="188"/>
      <c r="F791" s="67"/>
    </row>
    <row r="792" spans="4:6" s="2" customFormat="1" ht="15.75" customHeight="1">
      <c r="D792" s="188"/>
      <c r="E792" s="188"/>
      <c r="F792" s="67"/>
    </row>
    <row r="793" spans="4:6" s="2" customFormat="1" ht="15.75" customHeight="1">
      <c r="D793" s="188"/>
      <c r="E793" s="188"/>
      <c r="F793" s="67"/>
    </row>
    <row r="794" spans="4:6" s="2" customFormat="1" ht="15.75" customHeight="1">
      <c r="D794" s="188"/>
      <c r="E794" s="188"/>
      <c r="F794" s="67"/>
    </row>
    <row r="795" spans="4:6" s="2" customFormat="1" ht="15.75" customHeight="1">
      <c r="D795" s="188"/>
      <c r="E795" s="188"/>
      <c r="F795" s="67"/>
    </row>
    <row r="796" spans="4:6" s="2" customFormat="1" ht="15.75" customHeight="1">
      <c r="D796" s="188"/>
      <c r="E796" s="188"/>
      <c r="F796" s="67"/>
    </row>
    <row r="797" spans="4:6" s="2" customFormat="1" ht="15.75" customHeight="1">
      <c r="D797" s="188"/>
      <c r="E797" s="188"/>
      <c r="F797" s="67"/>
    </row>
    <row r="798" spans="4:6" s="2" customFormat="1" ht="15.75" customHeight="1">
      <c r="D798" s="188"/>
      <c r="E798" s="188"/>
      <c r="F798" s="67"/>
    </row>
    <row r="799" spans="4:6" s="2" customFormat="1" ht="15.75" customHeight="1">
      <c r="D799" s="188"/>
      <c r="E799" s="188"/>
      <c r="F799" s="67"/>
    </row>
    <row r="800" spans="4:6" s="2" customFormat="1" ht="15.75" customHeight="1">
      <c r="D800" s="188"/>
      <c r="E800" s="188"/>
      <c r="F800" s="67"/>
    </row>
    <row r="801" spans="4:6" s="2" customFormat="1" ht="15.75" customHeight="1">
      <c r="D801" s="188"/>
      <c r="E801" s="188"/>
      <c r="F801" s="67"/>
    </row>
    <row r="802" spans="4:6" s="2" customFormat="1" ht="15.75" customHeight="1">
      <c r="D802" s="188"/>
      <c r="E802" s="188"/>
      <c r="F802" s="67"/>
    </row>
    <row r="803" spans="4:6" s="2" customFormat="1" ht="15.75" customHeight="1">
      <c r="D803" s="188"/>
      <c r="E803" s="188"/>
      <c r="F803" s="67"/>
    </row>
    <row r="804" spans="4:6" s="2" customFormat="1" ht="15.75" customHeight="1">
      <c r="D804" s="188"/>
      <c r="E804" s="188"/>
      <c r="F804" s="67"/>
    </row>
    <row r="805" spans="4:6" s="2" customFormat="1" ht="15.75" customHeight="1">
      <c r="D805" s="188"/>
      <c r="E805" s="188"/>
      <c r="F805" s="67"/>
    </row>
    <row r="806" spans="4:6" s="2" customFormat="1" ht="15.75" customHeight="1">
      <c r="D806" s="188"/>
      <c r="E806" s="188"/>
      <c r="F806" s="67"/>
    </row>
    <row r="807" spans="4:6" s="2" customFormat="1" ht="15.75" customHeight="1">
      <c r="D807" s="188"/>
      <c r="E807" s="188"/>
      <c r="F807" s="67"/>
    </row>
    <row r="808" spans="4:6" s="2" customFormat="1" ht="15.75" customHeight="1">
      <c r="D808" s="188"/>
      <c r="E808" s="188"/>
      <c r="F808" s="67"/>
    </row>
    <row r="809" spans="4:6" s="2" customFormat="1" ht="15.75" customHeight="1">
      <c r="D809" s="188"/>
      <c r="E809" s="188"/>
      <c r="F809" s="67"/>
    </row>
    <row r="810" spans="4:6" s="2" customFormat="1" ht="15.75" customHeight="1">
      <c r="D810" s="188"/>
      <c r="E810" s="188"/>
      <c r="F810" s="67"/>
    </row>
    <row r="811" spans="4:6" s="2" customFormat="1" ht="15.75" customHeight="1">
      <c r="D811" s="188"/>
      <c r="E811" s="188"/>
      <c r="F811" s="67"/>
    </row>
    <row r="812" spans="4:6" s="2" customFormat="1" ht="15.75" customHeight="1">
      <c r="D812" s="188"/>
      <c r="E812" s="188"/>
      <c r="F812" s="67"/>
    </row>
    <row r="813" spans="4:6" s="2" customFormat="1" ht="15.75" customHeight="1">
      <c r="D813" s="188"/>
      <c r="E813" s="188"/>
      <c r="F813" s="67"/>
    </row>
    <row r="814" spans="4:6" s="2" customFormat="1" ht="15.75" customHeight="1">
      <c r="D814" s="188"/>
      <c r="E814" s="188"/>
      <c r="F814" s="67"/>
    </row>
    <row r="815" spans="4:6" s="2" customFormat="1" ht="15.75" customHeight="1">
      <c r="D815" s="188"/>
      <c r="E815" s="188"/>
      <c r="F815" s="67"/>
    </row>
    <row r="816" spans="4:6" s="2" customFormat="1" ht="15.75" customHeight="1">
      <c r="D816" s="188"/>
      <c r="E816" s="188"/>
      <c r="F816" s="67"/>
    </row>
    <row r="817" spans="4:6" s="2" customFormat="1" ht="15.75" customHeight="1">
      <c r="D817" s="188"/>
      <c r="E817" s="188"/>
      <c r="F817" s="67"/>
    </row>
    <row r="818" spans="4:6" s="2" customFormat="1" ht="15.75" customHeight="1">
      <c r="D818" s="188"/>
      <c r="E818" s="188"/>
      <c r="F818" s="67"/>
    </row>
    <row r="819" spans="4:6" s="2" customFormat="1" ht="15.75" customHeight="1">
      <c r="D819" s="188"/>
      <c r="E819" s="188"/>
      <c r="F819" s="67"/>
    </row>
    <row r="820" spans="4:6" s="2" customFormat="1" ht="15.75" customHeight="1">
      <c r="D820" s="188"/>
      <c r="E820" s="188"/>
      <c r="F820" s="67"/>
    </row>
    <row r="821" spans="4:6" s="2" customFormat="1" ht="15.75" customHeight="1">
      <c r="D821" s="188"/>
      <c r="E821" s="188"/>
      <c r="F821" s="67"/>
    </row>
    <row r="822" spans="4:6" s="2" customFormat="1" ht="15.75" customHeight="1">
      <c r="D822" s="188"/>
      <c r="E822" s="188"/>
      <c r="F822" s="67"/>
    </row>
    <row r="823" spans="4:6" s="2" customFormat="1" ht="15.75" customHeight="1">
      <c r="D823" s="188"/>
      <c r="E823" s="188"/>
      <c r="F823" s="67"/>
    </row>
    <row r="824" spans="4:6" s="2" customFormat="1" ht="15.75" customHeight="1">
      <c r="D824" s="188"/>
      <c r="E824" s="188"/>
      <c r="F824" s="67"/>
    </row>
    <row r="825" spans="4:6" s="2" customFormat="1" ht="15.75" customHeight="1">
      <c r="D825" s="188"/>
      <c r="E825" s="188"/>
      <c r="F825" s="67"/>
    </row>
    <row r="826" spans="4:6" s="2" customFormat="1" ht="15.75" customHeight="1">
      <c r="D826" s="188"/>
      <c r="E826" s="188"/>
      <c r="F826" s="67"/>
    </row>
    <row r="827" spans="4:6" s="2" customFormat="1" ht="15.75" customHeight="1">
      <c r="D827" s="188"/>
      <c r="E827" s="188"/>
      <c r="F827" s="67"/>
    </row>
    <row r="828" spans="4:6" s="2" customFormat="1" ht="15.75" customHeight="1">
      <c r="D828" s="188"/>
      <c r="E828" s="188"/>
      <c r="F828" s="67"/>
    </row>
    <row r="829" spans="4:6" s="2" customFormat="1" ht="15.75" customHeight="1">
      <c r="D829" s="188"/>
      <c r="E829" s="188"/>
      <c r="F829" s="67"/>
    </row>
    <row r="830" spans="4:6" s="2" customFormat="1" ht="15.75" customHeight="1">
      <c r="D830" s="188"/>
      <c r="E830" s="188"/>
      <c r="F830" s="67"/>
    </row>
    <row r="831" spans="4:6" s="2" customFormat="1" ht="15.75" customHeight="1">
      <c r="D831" s="188"/>
      <c r="E831" s="188"/>
      <c r="F831" s="67"/>
    </row>
    <row r="832" spans="4:6" s="2" customFormat="1" ht="15.75" customHeight="1">
      <c r="D832" s="188"/>
      <c r="E832" s="188"/>
      <c r="F832" s="67"/>
    </row>
    <row r="833" spans="4:6" s="2" customFormat="1" ht="15.75" customHeight="1">
      <c r="D833" s="188"/>
      <c r="E833" s="188"/>
      <c r="F833" s="67"/>
    </row>
    <row r="834" spans="4:6" s="2" customFormat="1" ht="15.75" customHeight="1">
      <c r="D834" s="188"/>
      <c r="E834" s="188"/>
      <c r="F834" s="67"/>
    </row>
    <row r="835" spans="4:6" s="2" customFormat="1" ht="15.75" customHeight="1">
      <c r="D835" s="188"/>
      <c r="E835" s="188"/>
      <c r="F835" s="67"/>
    </row>
    <row r="836" spans="4:6" s="2" customFormat="1" ht="15.75" customHeight="1">
      <c r="D836" s="188"/>
      <c r="E836" s="188"/>
      <c r="F836" s="67"/>
    </row>
    <row r="837" spans="4:6" s="2" customFormat="1" ht="15.75" customHeight="1">
      <c r="D837" s="188"/>
      <c r="E837" s="188"/>
      <c r="F837" s="67"/>
    </row>
    <row r="838" spans="4:6" s="2" customFormat="1" ht="15.75" customHeight="1">
      <c r="D838" s="188"/>
      <c r="E838" s="188"/>
      <c r="F838" s="67"/>
    </row>
    <row r="839" spans="4:6" s="2" customFormat="1" ht="15.75" customHeight="1">
      <c r="D839" s="188"/>
      <c r="E839" s="188"/>
      <c r="F839" s="67"/>
    </row>
    <row r="840" spans="4:6" s="2" customFormat="1" ht="15.75" customHeight="1">
      <c r="D840" s="188"/>
      <c r="E840" s="188"/>
      <c r="F840" s="67"/>
    </row>
    <row r="841" spans="4:6" s="2" customFormat="1" ht="15.75" customHeight="1">
      <c r="D841" s="188"/>
      <c r="E841" s="188"/>
      <c r="F841" s="67"/>
    </row>
    <row r="842" spans="4:6" s="2" customFormat="1" ht="15.75" customHeight="1">
      <c r="D842" s="188"/>
      <c r="E842" s="188"/>
      <c r="F842" s="67"/>
    </row>
    <row r="843" spans="4:6" s="2" customFormat="1" ht="15.75" customHeight="1">
      <c r="D843" s="188"/>
      <c r="E843" s="188"/>
      <c r="F843" s="67"/>
    </row>
    <row r="844" spans="4:6" s="2" customFormat="1" ht="15.75" customHeight="1">
      <c r="D844" s="188"/>
      <c r="E844" s="188"/>
      <c r="F844" s="67"/>
    </row>
    <row r="845" spans="4:6" s="2" customFormat="1" ht="15.75" customHeight="1">
      <c r="D845" s="188"/>
      <c r="E845" s="188"/>
      <c r="F845" s="67"/>
    </row>
    <row r="846" spans="4:6" s="2" customFormat="1" ht="15.75" customHeight="1">
      <c r="D846" s="188"/>
      <c r="E846" s="188"/>
      <c r="F846" s="67"/>
    </row>
    <row r="847" spans="4:6" s="2" customFormat="1" ht="15.75" customHeight="1">
      <c r="D847" s="188"/>
      <c r="E847" s="188"/>
      <c r="F847" s="67"/>
    </row>
    <row r="848" spans="4:6" s="2" customFormat="1" ht="15.75" customHeight="1">
      <c r="D848" s="188"/>
      <c r="E848" s="188"/>
      <c r="F848" s="67"/>
    </row>
    <row r="849" spans="4:6" s="2" customFormat="1" ht="15.75" customHeight="1">
      <c r="D849" s="188"/>
      <c r="E849" s="188"/>
      <c r="F849" s="67"/>
    </row>
    <row r="850" spans="4:6" s="2" customFormat="1" ht="15.75" customHeight="1">
      <c r="D850" s="188"/>
      <c r="E850" s="188"/>
      <c r="F850" s="67"/>
    </row>
    <row r="851" spans="4:6" s="2" customFormat="1" ht="15.75" customHeight="1">
      <c r="D851" s="188"/>
      <c r="E851" s="188"/>
      <c r="F851" s="67"/>
    </row>
    <row r="852" spans="4:6" s="2" customFormat="1" ht="15.75" customHeight="1">
      <c r="D852" s="188"/>
      <c r="E852" s="188"/>
      <c r="F852" s="67"/>
    </row>
    <row r="853" spans="4:6" s="2" customFormat="1" ht="15.75" customHeight="1">
      <c r="D853" s="188"/>
      <c r="E853" s="188"/>
      <c r="F853" s="67"/>
    </row>
    <row r="854" spans="4:6" s="2" customFormat="1" ht="15.75" customHeight="1">
      <c r="D854" s="188"/>
      <c r="E854" s="188"/>
      <c r="F854" s="67"/>
    </row>
    <row r="855" spans="4:6" s="2" customFormat="1" ht="15.75" customHeight="1">
      <c r="D855" s="188"/>
      <c r="E855" s="188"/>
      <c r="F855" s="67"/>
    </row>
    <row r="856" spans="4:6" s="2" customFormat="1" ht="15.75" customHeight="1">
      <c r="D856" s="188"/>
      <c r="E856" s="188"/>
      <c r="F856" s="67"/>
    </row>
    <row r="857" spans="4:6" s="2" customFormat="1" ht="15.75" customHeight="1">
      <c r="D857" s="188"/>
      <c r="E857" s="188"/>
      <c r="F857" s="67"/>
    </row>
    <row r="858" spans="4:6" s="2" customFormat="1" ht="15.75" customHeight="1">
      <c r="D858" s="188"/>
      <c r="E858" s="188"/>
      <c r="F858" s="67"/>
    </row>
    <row r="859" spans="4:6" s="2" customFormat="1" ht="15.75" customHeight="1">
      <c r="D859" s="188"/>
      <c r="E859" s="188"/>
      <c r="F859" s="67"/>
    </row>
    <row r="860" spans="4:6" s="2" customFormat="1" ht="15.75" customHeight="1">
      <c r="D860" s="188"/>
      <c r="E860" s="188"/>
      <c r="F860" s="67"/>
    </row>
    <row r="861" spans="4:6" s="2" customFormat="1" ht="15.75" customHeight="1">
      <c r="D861" s="188"/>
      <c r="E861" s="188"/>
      <c r="F861" s="67"/>
    </row>
    <row r="862" spans="4:6" s="2" customFormat="1" ht="15.75" customHeight="1">
      <c r="D862" s="188"/>
      <c r="E862" s="188"/>
      <c r="F862" s="67"/>
    </row>
    <row r="863" spans="4:6" s="2" customFormat="1" ht="15.75" customHeight="1">
      <c r="D863" s="188"/>
      <c r="E863" s="188"/>
      <c r="F863" s="67"/>
    </row>
    <row r="864" spans="4:6" s="2" customFormat="1" ht="15.75" customHeight="1">
      <c r="D864" s="188"/>
      <c r="E864" s="188"/>
      <c r="F864" s="67"/>
    </row>
    <row r="865" spans="4:6" s="2" customFormat="1" ht="15.75" customHeight="1">
      <c r="D865" s="188"/>
      <c r="E865" s="188"/>
      <c r="F865" s="67"/>
    </row>
    <row r="866" spans="4:6" s="2" customFormat="1" ht="15.75" customHeight="1">
      <c r="D866" s="188"/>
      <c r="E866" s="188"/>
      <c r="F866" s="67"/>
    </row>
    <row r="867" spans="4:6" s="2" customFormat="1" ht="15.75" customHeight="1">
      <c r="D867" s="188"/>
      <c r="E867" s="188"/>
      <c r="F867" s="67"/>
    </row>
    <row r="868" spans="4:6" s="2" customFormat="1" ht="15.75" customHeight="1">
      <c r="D868" s="188"/>
      <c r="E868" s="188"/>
      <c r="F868" s="67"/>
    </row>
    <row r="869" spans="4:6" s="2" customFormat="1" ht="15.75" customHeight="1">
      <c r="D869" s="188"/>
      <c r="E869" s="188"/>
      <c r="F869" s="67"/>
    </row>
    <row r="870" spans="4:6" s="2" customFormat="1" ht="15.75" customHeight="1">
      <c r="D870" s="188"/>
      <c r="E870" s="188"/>
      <c r="F870" s="67"/>
    </row>
    <row r="871" spans="4:6" s="2" customFormat="1" ht="15.75" customHeight="1">
      <c r="D871" s="188"/>
      <c r="E871" s="188"/>
      <c r="F871" s="67"/>
    </row>
    <row r="872" spans="4:6" s="2" customFormat="1" ht="15.75" customHeight="1">
      <c r="D872" s="188"/>
      <c r="E872" s="188"/>
      <c r="F872" s="67"/>
    </row>
    <row r="873" spans="4:6" s="2" customFormat="1" ht="15.75" customHeight="1">
      <c r="D873" s="188"/>
      <c r="E873" s="188"/>
      <c r="F873" s="67"/>
    </row>
    <row r="874" spans="4:6" s="2" customFormat="1" ht="15.75" customHeight="1">
      <c r="D874" s="188"/>
      <c r="E874" s="188"/>
      <c r="F874" s="67"/>
    </row>
    <row r="875" spans="4:6" s="2" customFormat="1" ht="15.75" customHeight="1">
      <c r="D875" s="188"/>
      <c r="E875" s="188"/>
      <c r="F875" s="67"/>
    </row>
    <row r="876" spans="4:6" s="2" customFormat="1" ht="15.75" customHeight="1">
      <c r="D876" s="188"/>
      <c r="E876" s="188"/>
      <c r="F876" s="67"/>
    </row>
    <row r="877" spans="4:6" s="2" customFormat="1" ht="15.75" customHeight="1">
      <c r="D877" s="188"/>
      <c r="E877" s="188"/>
      <c r="F877" s="67"/>
    </row>
    <row r="878" spans="4:6" s="2" customFormat="1" ht="15.75" customHeight="1">
      <c r="D878" s="188"/>
      <c r="E878" s="188"/>
      <c r="F878" s="67"/>
    </row>
    <row r="879" spans="4:6" s="2" customFormat="1" ht="15.75" customHeight="1">
      <c r="D879" s="188"/>
      <c r="E879" s="188"/>
      <c r="F879" s="67"/>
    </row>
    <row r="880" spans="4:6" s="2" customFormat="1" ht="15.75" customHeight="1">
      <c r="D880" s="188"/>
      <c r="E880" s="188"/>
      <c r="F880" s="67"/>
    </row>
    <row r="881" spans="4:6" s="2" customFormat="1" ht="15.75" customHeight="1">
      <c r="D881" s="188"/>
      <c r="E881" s="188"/>
      <c r="F881" s="67"/>
    </row>
    <row r="882" spans="4:6" s="2" customFormat="1" ht="15.75" customHeight="1">
      <c r="D882" s="188"/>
      <c r="E882" s="188"/>
      <c r="F882" s="67"/>
    </row>
    <row r="883" spans="4:6" s="2" customFormat="1" ht="15.75" customHeight="1">
      <c r="D883" s="188"/>
      <c r="E883" s="188"/>
      <c r="F883" s="67"/>
    </row>
    <row r="884" spans="4:6" s="2" customFormat="1" ht="15.75" customHeight="1">
      <c r="D884" s="188"/>
      <c r="E884" s="188"/>
      <c r="F884" s="67"/>
    </row>
    <row r="885" spans="4:6" s="2" customFormat="1" ht="15.75" customHeight="1">
      <c r="D885" s="188"/>
      <c r="E885" s="188"/>
      <c r="F885" s="67"/>
    </row>
    <row r="886" spans="4:6" s="2" customFormat="1" ht="15.75" customHeight="1">
      <c r="D886" s="188"/>
      <c r="E886" s="188"/>
      <c r="F886" s="67"/>
    </row>
    <row r="887" spans="4:6" s="2" customFormat="1" ht="15.75" customHeight="1">
      <c r="D887" s="188"/>
      <c r="E887" s="188"/>
      <c r="F887" s="67"/>
    </row>
    <row r="888" spans="4:6" s="2" customFormat="1" ht="15.75" customHeight="1">
      <c r="D888" s="188"/>
      <c r="E888" s="188"/>
      <c r="F888" s="67"/>
    </row>
    <row r="889" spans="4:6" s="2" customFormat="1" ht="15.75" customHeight="1">
      <c r="D889" s="188"/>
      <c r="E889" s="188"/>
      <c r="F889" s="67"/>
    </row>
    <row r="890" spans="4:6" s="2" customFormat="1" ht="15.75" customHeight="1">
      <c r="D890" s="188"/>
      <c r="E890" s="188"/>
      <c r="F890" s="67"/>
    </row>
    <row r="891" spans="4:6" s="2" customFormat="1" ht="15.75" customHeight="1">
      <c r="D891" s="188"/>
      <c r="E891" s="188"/>
      <c r="F891" s="67"/>
    </row>
    <row r="892" spans="4:6" s="2" customFormat="1" ht="15.75" customHeight="1">
      <c r="D892" s="188"/>
      <c r="E892" s="188"/>
      <c r="F892" s="67"/>
    </row>
    <row r="893" spans="4:6" s="2" customFormat="1" ht="15.75" customHeight="1">
      <c r="D893" s="188"/>
      <c r="E893" s="188"/>
      <c r="F893" s="67"/>
    </row>
    <row r="894" spans="4:6" s="2" customFormat="1" ht="15.75" customHeight="1">
      <c r="D894" s="188"/>
      <c r="E894" s="188"/>
      <c r="F894" s="67"/>
    </row>
    <row r="895" spans="4:6" s="2" customFormat="1" ht="15.75" customHeight="1">
      <c r="D895" s="188"/>
      <c r="E895" s="188"/>
      <c r="F895" s="67"/>
    </row>
    <row r="896" spans="4:6" s="2" customFormat="1" ht="15.75" customHeight="1">
      <c r="D896" s="188"/>
      <c r="E896" s="188"/>
      <c r="F896" s="67"/>
    </row>
    <row r="897" spans="4:6" s="2" customFormat="1" ht="15.75" customHeight="1">
      <c r="D897" s="188"/>
      <c r="E897" s="188"/>
      <c r="F897" s="67"/>
    </row>
    <row r="898" spans="4:6" s="2" customFormat="1" ht="15.75" customHeight="1">
      <c r="D898" s="188"/>
      <c r="E898" s="188"/>
      <c r="F898" s="67"/>
    </row>
    <row r="899" spans="4:6" s="2" customFormat="1" ht="15.75" customHeight="1">
      <c r="D899" s="188"/>
      <c r="E899" s="188"/>
      <c r="F899" s="67"/>
    </row>
    <row r="900" spans="4:6" s="2" customFormat="1" ht="15.75" customHeight="1">
      <c r="D900" s="188"/>
      <c r="E900" s="188"/>
      <c r="F900" s="67"/>
    </row>
    <row r="901" spans="4:6" s="2" customFormat="1" ht="15.75" customHeight="1">
      <c r="D901" s="188"/>
      <c r="E901" s="188"/>
      <c r="F901" s="67"/>
    </row>
    <row r="902" spans="4:6" s="2" customFormat="1" ht="15.75" customHeight="1">
      <c r="D902" s="188"/>
      <c r="E902" s="188"/>
      <c r="F902" s="67"/>
    </row>
    <row r="903" spans="4:6" s="2" customFormat="1" ht="15.75" customHeight="1">
      <c r="D903" s="188"/>
      <c r="E903" s="188"/>
      <c r="F903" s="67"/>
    </row>
    <row r="904" spans="4:6" s="2" customFormat="1" ht="15.75" customHeight="1">
      <c r="D904" s="188"/>
      <c r="E904" s="188"/>
      <c r="F904" s="67"/>
    </row>
    <row r="905" spans="4:6" s="2" customFormat="1" ht="15.75" customHeight="1">
      <c r="D905" s="188"/>
      <c r="E905" s="188"/>
      <c r="F905" s="67"/>
    </row>
    <row r="906" spans="4:6" s="2" customFormat="1" ht="15.75" customHeight="1">
      <c r="D906" s="188"/>
      <c r="E906" s="188"/>
      <c r="F906" s="67"/>
    </row>
    <row r="907" spans="4:6" s="2" customFormat="1" ht="15.75" customHeight="1">
      <c r="D907" s="188"/>
      <c r="E907" s="188"/>
      <c r="F907" s="67"/>
    </row>
    <row r="908" spans="4:6" s="2" customFormat="1" ht="15.75" customHeight="1">
      <c r="D908" s="188"/>
      <c r="E908" s="188"/>
      <c r="F908" s="67"/>
    </row>
    <row r="909" spans="4:6" s="2" customFormat="1" ht="15.75" customHeight="1">
      <c r="D909" s="188"/>
      <c r="E909" s="188"/>
      <c r="F909" s="67"/>
    </row>
    <row r="910" spans="4:6" s="2" customFormat="1" ht="15.75" customHeight="1">
      <c r="D910" s="188"/>
      <c r="E910" s="188"/>
      <c r="F910" s="67"/>
    </row>
    <row r="911" spans="4:6" s="2" customFormat="1" ht="15.75" customHeight="1">
      <c r="D911" s="188"/>
      <c r="E911" s="188"/>
      <c r="F911" s="67"/>
    </row>
    <row r="912" spans="4:6" s="2" customFormat="1" ht="15.75" customHeight="1">
      <c r="D912" s="188"/>
      <c r="E912" s="188"/>
      <c r="F912" s="67"/>
    </row>
    <row r="913" spans="4:6" s="2" customFormat="1" ht="15.75" customHeight="1">
      <c r="D913" s="188"/>
      <c r="E913" s="188"/>
      <c r="F913" s="67"/>
    </row>
    <row r="914" spans="4:6" s="2" customFormat="1" ht="15.75" customHeight="1">
      <c r="D914" s="188"/>
      <c r="E914" s="188"/>
      <c r="F914" s="67"/>
    </row>
    <row r="915" spans="4:6" s="2" customFormat="1" ht="15.75" customHeight="1">
      <c r="D915" s="188"/>
      <c r="E915" s="188"/>
      <c r="F915" s="67"/>
    </row>
    <row r="916" spans="4:6" s="2" customFormat="1" ht="15.75" customHeight="1">
      <c r="D916" s="188"/>
      <c r="E916" s="188"/>
      <c r="F916" s="67"/>
    </row>
    <row r="917" spans="4:6" s="2" customFormat="1" ht="15.75" customHeight="1">
      <c r="D917" s="188"/>
      <c r="E917" s="188"/>
      <c r="F917" s="67"/>
    </row>
    <row r="918" spans="4:6" s="2" customFormat="1" ht="15.75" customHeight="1">
      <c r="D918" s="188"/>
      <c r="E918" s="188"/>
      <c r="F918" s="67"/>
    </row>
    <row r="919" spans="4:6" s="2" customFormat="1" ht="15.75" customHeight="1">
      <c r="D919" s="188"/>
      <c r="E919" s="188"/>
      <c r="F919" s="67"/>
    </row>
    <row r="920" spans="4:6" s="2" customFormat="1" ht="15.75" customHeight="1">
      <c r="D920" s="188"/>
      <c r="E920" s="188"/>
      <c r="F920" s="67"/>
    </row>
    <row r="921" spans="4:6" s="2" customFormat="1" ht="15.75" customHeight="1">
      <c r="D921" s="188"/>
      <c r="E921" s="188"/>
      <c r="F921" s="67"/>
    </row>
    <row r="922" spans="4:6" s="2" customFormat="1" ht="15.75" customHeight="1">
      <c r="D922" s="188"/>
      <c r="E922" s="188"/>
      <c r="F922" s="67"/>
    </row>
    <row r="923" spans="4:6" s="2" customFormat="1" ht="15.75" customHeight="1">
      <c r="D923" s="188"/>
      <c r="E923" s="188"/>
      <c r="F923" s="67"/>
    </row>
    <row r="924" spans="4:6" s="2" customFormat="1" ht="15.75" customHeight="1">
      <c r="D924" s="188"/>
      <c r="E924" s="188"/>
      <c r="F924" s="67"/>
    </row>
    <row r="925" spans="4:6" s="2" customFormat="1" ht="15.75" customHeight="1">
      <c r="D925" s="188"/>
      <c r="E925" s="188"/>
      <c r="F925" s="67"/>
    </row>
    <row r="926" spans="4:6" s="2" customFormat="1" ht="15.75" customHeight="1">
      <c r="D926" s="188"/>
      <c r="E926" s="188"/>
      <c r="F926" s="67"/>
    </row>
    <row r="927" spans="4:6" s="2" customFormat="1" ht="15.75" customHeight="1">
      <c r="D927" s="188"/>
      <c r="E927" s="188"/>
      <c r="F927" s="67"/>
    </row>
    <row r="928" spans="4:6" s="2" customFormat="1" ht="15.75" customHeight="1">
      <c r="D928" s="188"/>
      <c r="E928" s="188"/>
      <c r="F928" s="67"/>
    </row>
    <row r="929" spans="4:6" s="2" customFormat="1" ht="15.75" customHeight="1">
      <c r="D929" s="188"/>
      <c r="E929" s="188"/>
      <c r="F929" s="67"/>
    </row>
    <row r="930" spans="4:6" s="2" customFormat="1" ht="15.75" customHeight="1">
      <c r="D930" s="188"/>
      <c r="E930" s="188"/>
      <c r="F930" s="67"/>
    </row>
    <row r="931" spans="4:6" s="2" customFormat="1" ht="15.75" customHeight="1">
      <c r="D931" s="188"/>
      <c r="E931" s="188"/>
      <c r="F931" s="67"/>
    </row>
    <row r="932" spans="4:6" s="2" customFormat="1" ht="15.75" customHeight="1">
      <c r="D932" s="188"/>
      <c r="E932" s="188"/>
      <c r="F932" s="67"/>
    </row>
    <row r="933" spans="4:6" s="2" customFormat="1" ht="15.75" customHeight="1">
      <c r="D933" s="188"/>
      <c r="E933" s="188"/>
      <c r="F933" s="67"/>
    </row>
    <row r="934" spans="4:6" s="2" customFormat="1" ht="15.75" customHeight="1">
      <c r="D934" s="188"/>
      <c r="E934" s="188"/>
      <c r="F934" s="67"/>
    </row>
    <row r="935" spans="4:6" s="2" customFormat="1" ht="15.75" customHeight="1">
      <c r="D935" s="188"/>
      <c r="E935" s="188"/>
      <c r="F935" s="67"/>
    </row>
    <row r="936" spans="4:6" s="2" customFormat="1" ht="15.75" customHeight="1">
      <c r="D936" s="188"/>
      <c r="E936" s="188"/>
      <c r="F936" s="67"/>
    </row>
    <row r="937" spans="4:6" s="2" customFormat="1" ht="15.75" customHeight="1">
      <c r="D937" s="188"/>
      <c r="E937" s="188"/>
      <c r="F937" s="67"/>
    </row>
    <row r="938" spans="4:6" s="2" customFormat="1" ht="15.75" customHeight="1">
      <c r="D938" s="188"/>
      <c r="E938" s="188"/>
      <c r="F938" s="67"/>
    </row>
    <row r="939" spans="4:6" s="2" customFormat="1" ht="15.75" customHeight="1">
      <c r="D939" s="188"/>
      <c r="E939" s="188"/>
      <c r="F939" s="67"/>
    </row>
    <row r="940" spans="4:6" s="2" customFormat="1" ht="15.75" customHeight="1">
      <c r="D940" s="188"/>
      <c r="E940" s="188"/>
      <c r="F940" s="67"/>
    </row>
    <row r="941" spans="4:6" s="2" customFormat="1" ht="15.75" customHeight="1">
      <c r="D941" s="188"/>
      <c r="E941" s="188"/>
      <c r="F941" s="67"/>
    </row>
    <row r="942" spans="4:6" s="2" customFormat="1" ht="15.75" customHeight="1">
      <c r="D942" s="188"/>
      <c r="E942" s="188"/>
      <c r="F942" s="67"/>
    </row>
    <row r="943" spans="4:6" s="2" customFormat="1" ht="15.75" customHeight="1">
      <c r="D943" s="188"/>
      <c r="E943" s="188"/>
      <c r="F943" s="67"/>
    </row>
    <row r="944" spans="4:6" s="2" customFormat="1" ht="15.75" customHeight="1">
      <c r="D944" s="188"/>
      <c r="E944" s="188"/>
      <c r="F944" s="67"/>
    </row>
    <row r="945" spans="4:6" s="2" customFormat="1" ht="15.75" customHeight="1">
      <c r="D945" s="188"/>
      <c r="E945" s="188"/>
      <c r="F945" s="67"/>
    </row>
    <row r="946" spans="4:6" s="2" customFormat="1" ht="15.75" customHeight="1">
      <c r="D946" s="188"/>
      <c r="E946" s="188"/>
      <c r="F946" s="67"/>
    </row>
    <row r="947" spans="4:6" s="2" customFormat="1" ht="15.75" customHeight="1">
      <c r="D947" s="188"/>
      <c r="E947" s="188"/>
      <c r="F947" s="67"/>
    </row>
    <row r="948" spans="4:6" s="2" customFormat="1" ht="15.75" customHeight="1">
      <c r="D948" s="188"/>
      <c r="E948" s="188"/>
      <c r="F948" s="67"/>
    </row>
    <row r="949" spans="4:6" s="2" customFormat="1" ht="15.75" customHeight="1">
      <c r="D949" s="188"/>
      <c r="E949" s="188"/>
      <c r="F949" s="67"/>
    </row>
    <row r="950" spans="4:6" s="2" customFormat="1" ht="15.75" customHeight="1">
      <c r="D950" s="188"/>
      <c r="E950" s="188"/>
      <c r="F950" s="67"/>
    </row>
    <row r="951" spans="4:6" s="2" customFormat="1" ht="15.75" customHeight="1">
      <c r="D951" s="188"/>
      <c r="E951" s="188"/>
      <c r="F951" s="67"/>
    </row>
    <row r="952" spans="4:6" s="2" customFormat="1" ht="15.75" customHeight="1">
      <c r="D952" s="188"/>
      <c r="E952" s="188"/>
      <c r="F952" s="67"/>
    </row>
    <row r="953" spans="4:6" s="2" customFormat="1" ht="15.75" customHeight="1">
      <c r="D953" s="188"/>
      <c r="E953" s="188"/>
      <c r="F953" s="67"/>
    </row>
    <row r="954" spans="4:6" s="2" customFormat="1" ht="15.75" customHeight="1">
      <c r="D954" s="188"/>
      <c r="E954" s="188"/>
      <c r="F954" s="67"/>
    </row>
    <row r="955" spans="4:6" s="2" customFormat="1" ht="15.75" customHeight="1">
      <c r="D955" s="188"/>
      <c r="E955" s="188"/>
      <c r="F955" s="67"/>
    </row>
    <row r="956" spans="4:6" s="2" customFormat="1" ht="15.75" customHeight="1">
      <c r="D956" s="188"/>
      <c r="E956" s="188"/>
      <c r="F956" s="67"/>
    </row>
    <row r="957" spans="4:6" s="2" customFormat="1" ht="15.75" customHeight="1">
      <c r="D957" s="188"/>
      <c r="E957" s="188"/>
      <c r="F957" s="67"/>
    </row>
    <row r="958" spans="4:6" s="2" customFormat="1" ht="15.75" customHeight="1">
      <c r="D958" s="188"/>
      <c r="E958" s="188"/>
      <c r="F958" s="67"/>
    </row>
    <row r="959" spans="4:6" s="2" customFormat="1" ht="15.75" customHeight="1">
      <c r="D959" s="188"/>
      <c r="E959" s="188"/>
      <c r="F959" s="67"/>
    </row>
    <row r="960" spans="4:6" s="2" customFormat="1" ht="15.75" customHeight="1">
      <c r="D960" s="188"/>
      <c r="E960" s="188"/>
      <c r="F960" s="67"/>
    </row>
    <row r="961" spans="4:6" s="2" customFormat="1" ht="15.75" customHeight="1">
      <c r="D961" s="188"/>
      <c r="E961" s="188"/>
      <c r="F961" s="67"/>
    </row>
    <row r="962" spans="4:6" s="2" customFormat="1" ht="15.75" customHeight="1">
      <c r="D962" s="188"/>
      <c r="E962" s="188"/>
      <c r="F962" s="67"/>
    </row>
    <row r="963" spans="4:6" s="2" customFormat="1" ht="15.75" customHeight="1">
      <c r="D963" s="188"/>
      <c r="E963" s="188"/>
      <c r="F963" s="67"/>
    </row>
    <row r="964" spans="4:6" s="2" customFormat="1" ht="15.75" customHeight="1">
      <c r="D964" s="188"/>
      <c r="E964" s="188"/>
      <c r="F964" s="67"/>
    </row>
    <row r="965" spans="4:6" s="2" customFormat="1" ht="15.75" customHeight="1">
      <c r="D965" s="188"/>
      <c r="E965" s="188"/>
      <c r="F965" s="67"/>
    </row>
    <row r="966" spans="4:6" s="2" customFormat="1" ht="15.75" customHeight="1">
      <c r="D966" s="188"/>
      <c r="E966" s="188"/>
      <c r="F966" s="67"/>
    </row>
    <row r="967" spans="4:6" s="2" customFormat="1" ht="15.75" customHeight="1">
      <c r="D967" s="188"/>
      <c r="E967" s="188"/>
      <c r="F967" s="67"/>
    </row>
    <row r="968" spans="4:6" s="2" customFormat="1" ht="15.75" customHeight="1">
      <c r="D968" s="188"/>
      <c r="E968" s="188"/>
      <c r="F968" s="67"/>
    </row>
    <row r="969" spans="4:6" s="2" customFormat="1" ht="15.75" customHeight="1">
      <c r="D969" s="188"/>
      <c r="E969" s="188"/>
      <c r="F969" s="67"/>
    </row>
    <row r="970" spans="4:6" s="2" customFormat="1" ht="15.75" customHeight="1">
      <c r="D970" s="188"/>
      <c r="E970" s="188"/>
      <c r="F970" s="67"/>
    </row>
    <row r="971" spans="4:6" s="2" customFormat="1" ht="15.75" customHeight="1">
      <c r="D971" s="188"/>
      <c r="E971" s="188"/>
      <c r="F971" s="67"/>
    </row>
    <row r="972" spans="4:6" s="2" customFormat="1" ht="15.75" customHeight="1">
      <c r="D972" s="188"/>
      <c r="E972" s="188"/>
      <c r="F972" s="67"/>
    </row>
    <row r="973" spans="4:6" s="2" customFormat="1" ht="15.75" customHeight="1">
      <c r="D973" s="188"/>
      <c r="E973" s="188"/>
      <c r="F973" s="67"/>
    </row>
    <row r="974" spans="4:6" s="2" customFormat="1" ht="15.75" customHeight="1">
      <c r="D974" s="188"/>
      <c r="E974" s="188"/>
      <c r="F974" s="67"/>
    </row>
    <row r="975" spans="4:6" s="2" customFormat="1" ht="15.75" customHeight="1">
      <c r="D975" s="188"/>
      <c r="E975" s="188"/>
      <c r="F975" s="67"/>
    </row>
    <row r="976" spans="4:6" s="2" customFormat="1" ht="15.75" customHeight="1">
      <c r="D976" s="188"/>
      <c r="E976" s="188"/>
      <c r="F976" s="67"/>
    </row>
    <row r="977" spans="4:6" s="2" customFormat="1" ht="15.75" customHeight="1">
      <c r="D977" s="188"/>
      <c r="E977" s="188"/>
      <c r="F977" s="67"/>
    </row>
    <row r="978" spans="4:6" s="2" customFormat="1" ht="15.75" customHeight="1">
      <c r="D978" s="188"/>
      <c r="E978" s="188"/>
      <c r="F978" s="67"/>
    </row>
    <row r="979" spans="4:6" s="2" customFormat="1" ht="15.75" customHeight="1">
      <c r="D979" s="188"/>
      <c r="E979" s="188"/>
      <c r="F979" s="67"/>
    </row>
    <row r="980" spans="4:6" s="2" customFormat="1" ht="15.75" customHeight="1">
      <c r="D980" s="188"/>
      <c r="E980" s="188"/>
      <c r="F980" s="67"/>
    </row>
    <row r="981" spans="4:6" s="2" customFormat="1" ht="15.75" customHeight="1">
      <c r="D981" s="188"/>
      <c r="E981" s="188"/>
      <c r="F981" s="67"/>
    </row>
    <row r="982" spans="4:6" s="2" customFormat="1" ht="15.75" customHeight="1">
      <c r="D982" s="188"/>
      <c r="E982" s="188"/>
      <c r="F982" s="67"/>
    </row>
    <row r="983" spans="4:6" s="2" customFormat="1" ht="15.75" customHeight="1">
      <c r="D983" s="188"/>
      <c r="E983" s="188"/>
      <c r="F983" s="67"/>
    </row>
    <row r="984" spans="4:6" s="2" customFormat="1" ht="15.75" customHeight="1">
      <c r="D984" s="188"/>
      <c r="E984" s="188"/>
      <c r="F984" s="67"/>
    </row>
    <row r="985" spans="4:6" s="2" customFormat="1" ht="15.75" customHeight="1">
      <c r="D985" s="188"/>
      <c r="E985" s="188"/>
      <c r="F985" s="67"/>
    </row>
    <row r="986" spans="4:6" s="2" customFormat="1" ht="15.75" customHeight="1">
      <c r="D986" s="188"/>
      <c r="E986" s="188"/>
      <c r="F986" s="67"/>
    </row>
    <row r="987" spans="4:6" s="2" customFormat="1" ht="15.75" customHeight="1">
      <c r="D987" s="188"/>
      <c r="E987" s="188"/>
      <c r="F987" s="67"/>
    </row>
    <row r="988" spans="4:6" s="2" customFormat="1" ht="15.75" customHeight="1">
      <c r="D988" s="188"/>
      <c r="E988" s="188"/>
      <c r="F988" s="67"/>
    </row>
    <row r="989" spans="4:6" s="2" customFormat="1" ht="15.75" customHeight="1">
      <c r="D989" s="188"/>
      <c r="E989" s="188"/>
      <c r="F989" s="67"/>
    </row>
    <row r="990" spans="4:6" s="2" customFormat="1" ht="15.75" customHeight="1">
      <c r="D990" s="188"/>
      <c r="E990" s="188"/>
      <c r="F990" s="67"/>
    </row>
    <row r="991" spans="4:6" s="2" customFormat="1" ht="15.75" customHeight="1">
      <c r="D991" s="188"/>
      <c r="E991" s="188"/>
      <c r="F991" s="67"/>
    </row>
    <row r="992" spans="4:6" s="2" customFormat="1" ht="15.75" customHeight="1">
      <c r="D992" s="188"/>
      <c r="E992" s="188"/>
      <c r="F992" s="67"/>
    </row>
    <row r="993" spans="4:6" s="2" customFormat="1" ht="15.75" customHeight="1">
      <c r="D993" s="188"/>
      <c r="E993" s="188"/>
      <c r="F993" s="67"/>
    </row>
    <row r="994" spans="4:6" s="2" customFormat="1" ht="15.75" customHeight="1">
      <c r="D994" s="188"/>
      <c r="E994" s="188"/>
      <c r="F994" s="67"/>
    </row>
    <row r="995" spans="4:6" s="2" customFormat="1" ht="15.75" customHeight="1">
      <c r="D995" s="188"/>
      <c r="E995" s="188"/>
      <c r="F995" s="67"/>
    </row>
    <row r="996" spans="4:6" s="2" customFormat="1" ht="15.75" customHeight="1">
      <c r="D996" s="188"/>
      <c r="E996" s="188"/>
      <c r="F996" s="67"/>
    </row>
    <row r="997" spans="4:6" s="2" customFormat="1" ht="15.75" customHeight="1">
      <c r="D997" s="188"/>
      <c r="E997" s="188"/>
      <c r="F997" s="67"/>
    </row>
    <row r="998" spans="4:6" s="2" customFormat="1" ht="15.75" customHeight="1">
      <c r="D998" s="188"/>
      <c r="E998" s="188"/>
      <c r="F998" s="67"/>
    </row>
    <row r="999" spans="4:6" s="2" customFormat="1" ht="15.75" customHeight="1">
      <c r="D999" s="188"/>
      <c r="E999" s="188"/>
      <c r="F999" s="67"/>
    </row>
    <row r="1000" spans="4:6" s="2" customFormat="1" ht="15.75" customHeight="1">
      <c r="D1000" s="188"/>
      <c r="E1000" s="188"/>
      <c r="F1000" s="67"/>
    </row>
    <row r="1001" spans="4:6" s="2" customFormat="1" ht="15.75" customHeight="1">
      <c r="D1001" s="188"/>
      <c r="E1001" s="188"/>
      <c r="F1001" s="67"/>
    </row>
    <row r="1002" spans="4:6" s="2" customFormat="1" ht="15.75" customHeight="1">
      <c r="D1002" s="188"/>
      <c r="E1002" s="188"/>
      <c r="F1002" s="67"/>
    </row>
    <row r="1003" spans="4:6" s="2" customFormat="1" ht="15.75" customHeight="1">
      <c r="D1003" s="188"/>
      <c r="E1003" s="188"/>
      <c r="F1003" s="67"/>
    </row>
    <row r="1004" spans="4:6" s="2" customFormat="1" ht="15.75" customHeight="1">
      <c r="D1004" s="188"/>
      <c r="E1004" s="188"/>
      <c r="F1004" s="67"/>
    </row>
    <row r="1005" spans="4:6" s="2" customFormat="1" ht="15.75" customHeight="1">
      <c r="D1005" s="188"/>
      <c r="E1005" s="188"/>
      <c r="F1005" s="67"/>
    </row>
    <row r="1006" spans="4:6" s="2" customFormat="1" ht="15.75" customHeight="1">
      <c r="D1006" s="188"/>
      <c r="E1006" s="188"/>
      <c r="F1006" s="67"/>
    </row>
    <row r="1007" spans="4:6" s="2" customFormat="1" ht="15.75" customHeight="1">
      <c r="D1007" s="188"/>
      <c r="E1007" s="188"/>
      <c r="F1007" s="67"/>
    </row>
    <row r="1008" spans="4:6" s="2" customFormat="1" ht="15.75" customHeight="1">
      <c r="D1008" s="188"/>
      <c r="E1008" s="188"/>
      <c r="F1008" s="67"/>
    </row>
    <row r="1009" spans="4:6" s="2" customFormat="1" ht="15.75" customHeight="1">
      <c r="D1009" s="188"/>
      <c r="E1009" s="188"/>
      <c r="F1009" s="67"/>
    </row>
    <row r="1010" spans="4:6" s="2" customFormat="1" ht="15.75" customHeight="1">
      <c r="D1010" s="188"/>
      <c r="E1010" s="188"/>
      <c r="F1010" s="67"/>
    </row>
    <row r="1011" spans="4:6" s="2" customFormat="1" ht="15.75" customHeight="1">
      <c r="D1011" s="188"/>
      <c r="E1011" s="188"/>
      <c r="F1011" s="67"/>
    </row>
    <row r="1012" spans="4:6" s="2" customFormat="1" ht="15.75" customHeight="1">
      <c r="D1012" s="188"/>
      <c r="E1012" s="188"/>
      <c r="F1012" s="67"/>
    </row>
    <row r="1013" spans="4:6" s="2" customFormat="1" ht="15.75" customHeight="1">
      <c r="D1013" s="188"/>
      <c r="E1013" s="188"/>
      <c r="F1013" s="67"/>
    </row>
    <row r="1014" spans="4:6" s="2" customFormat="1" ht="15.75" customHeight="1">
      <c r="D1014" s="188"/>
      <c r="E1014" s="188"/>
      <c r="F1014" s="67"/>
    </row>
    <row r="1015" spans="4:6" s="2" customFormat="1" ht="15.75" customHeight="1">
      <c r="D1015" s="188"/>
      <c r="E1015" s="188"/>
      <c r="F1015" s="67"/>
    </row>
    <row r="1016" spans="4:6" s="2" customFormat="1" ht="15.75" customHeight="1">
      <c r="D1016" s="188"/>
      <c r="E1016" s="188"/>
      <c r="F1016" s="67"/>
    </row>
    <row r="1017" spans="4:6" s="2" customFormat="1" ht="15.75" customHeight="1">
      <c r="D1017" s="188"/>
      <c r="E1017" s="188"/>
      <c r="F1017" s="67"/>
    </row>
    <row r="1018" spans="4:6" s="2" customFormat="1" ht="15.75" customHeight="1">
      <c r="D1018" s="188"/>
      <c r="E1018" s="188"/>
      <c r="F1018" s="67"/>
    </row>
    <row r="1019" spans="4:6" s="2" customFormat="1" ht="15.75" customHeight="1">
      <c r="D1019" s="188"/>
      <c r="E1019" s="188"/>
      <c r="F1019" s="67"/>
    </row>
    <row r="1020" spans="4:6" s="2" customFormat="1" ht="15.75" customHeight="1">
      <c r="D1020" s="188"/>
      <c r="E1020" s="188"/>
      <c r="F1020" s="67"/>
    </row>
    <row r="1021" spans="4:6" s="2" customFormat="1" ht="15.75" customHeight="1">
      <c r="D1021" s="188"/>
      <c r="E1021" s="188"/>
      <c r="F1021" s="67"/>
    </row>
    <row r="1022" spans="4:6" s="2" customFormat="1" ht="15.75" customHeight="1">
      <c r="D1022" s="188"/>
      <c r="E1022" s="188"/>
      <c r="F1022" s="67"/>
    </row>
    <row r="1023" spans="4:6" s="2" customFormat="1" ht="15.75" customHeight="1">
      <c r="D1023" s="188"/>
      <c r="E1023" s="188"/>
      <c r="F1023" s="67"/>
    </row>
    <row r="1024" spans="4:6" s="2" customFormat="1" ht="15.75" customHeight="1">
      <c r="D1024" s="188"/>
      <c r="E1024" s="188"/>
      <c r="F1024" s="67"/>
    </row>
    <row r="1025" spans="4:6" s="2" customFormat="1" ht="15.75" customHeight="1">
      <c r="D1025" s="188"/>
      <c r="E1025" s="188"/>
      <c r="F1025" s="67"/>
    </row>
    <row r="1026" spans="4:6" s="2" customFormat="1" ht="15.75" customHeight="1">
      <c r="D1026" s="188"/>
      <c r="E1026" s="188"/>
      <c r="F1026" s="67"/>
    </row>
    <row r="1027" spans="4:6" s="2" customFormat="1" ht="15.75" customHeight="1">
      <c r="D1027" s="188"/>
      <c r="E1027" s="188"/>
      <c r="F1027" s="67"/>
    </row>
    <row r="1028" spans="4:6" s="2" customFormat="1" ht="15.75" customHeight="1">
      <c r="D1028" s="188"/>
      <c r="E1028" s="188"/>
      <c r="F1028" s="67"/>
    </row>
    <row r="1029" spans="4:6" s="2" customFormat="1" ht="15.75" customHeight="1">
      <c r="D1029" s="188"/>
      <c r="E1029" s="188"/>
      <c r="F1029" s="67"/>
    </row>
    <row r="1030" spans="4:6" s="2" customFormat="1" ht="15.75" customHeight="1">
      <c r="D1030" s="188"/>
      <c r="E1030" s="188"/>
      <c r="F1030" s="67"/>
    </row>
    <row r="1031" spans="4:6" s="2" customFormat="1" ht="15.75" customHeight="1">
      <c r="D1031" s="188"/>
      <c r="E1031" s="188"/>
      <c r="F1031" s="67"/>
    </row>
    <row r="1032" spans="4:6" s="2" customFormat="1" ht="15.75" customHeight="1">
      <c r="D1032" s="188"/>
      <c r="E1032" s="188"/>
      <c r="F1032" s="67"/>
    </row>
    <row r="1033" spans="4:6" s="2" customFormat="1" ht="15.75" customHeight="1">
      <c r="D1033" s="188"/>
      <c r="E1033" s="188"/>
      <c r="F1033" s="67"/>
    </row>
    <row r="1034" spans="4:6" s="2" customFormat="1" ht="15.75" customHeight="1">
      <c r="D1034" s="188"/>
      <c r="E1034" s="188"/>
      <c r="F1034" s="67"/>
    </row>
    <row r="1035" spans="4:6" s="2" customFormat="1" ht="15.75" customHeight="1">
      <c r="D1035" s="188"/>
      <c r="E1035" s="188"/>
      <c r="F1035" s="67"/>
    </row>
    <row r="1036" spans="4:6" s="2" customFormat="1" ht="15.75" customHeight="1">
      <c r="D1036" s="188"/>
      <c r="E1036" s="188"/>
      <c r="F1036" s="67"/>
    </row>
    <row r="1037" spans="4:6" s="2" customFormat="1" ht="15.75" customHeight="1">
      <c r="D1037" s="188"/>
      <c r="E1037" s="188"/>
      <c r="F1037" s="67"/>
    </row>
    <row r="1038" spans="4:6" s="2" customFormat="1" ht="15.75" customHeight="1">
      <c r="D1038" s="188"/>
      <c r="E1038" s="188"/>
      <c r="F1038" s="67"/>
    </row>
    <row r="1039" spans="4:6" s="2" customFormat="1" ht="15.75" customHeight="1">
      <c r="D1039" s="188"/>
      <c r="E1039" s="188"/>
      <c r="F1039" s="67"/>
    </row>
    <row r="1040" spans="4:6" s="2" customFormat="1" ht="15.75" customHeight="1">
      <c r="D1040" s="188"/>
      <c r="E1040" s="188"/>
      <c r="F1040" s="67"/>
    </row>
    <row r="1041" spans="4:6" s="2" customFormat="1" ht="15.75" customHeight="1">
      <c r="D1041" s="188"/>
      <c r="E1041" s="188"/>
      <c r="F1041" s="67"/>
    </row>
    <row r="1042" spans="4:6" s="2" customFormat="1" ht="15.75" customHeight="1">
      <c r="D1042" s="188"/>
      <c r="E1042" s="188"/>
      <c r="F1042" s="67"/>
    </row>
    <row r="1043" spans="4:6" s="2" customFormat="1" ht="15.75" customHeight="1">
      <c r="D1043" s="188"/>
      <c r="E1043" s="188"/>
      <c r="F1043" s="67"/>
    </row>
    <row r="1044" spans="4:6" s="2" customFormat="1" ht="15.75" customHeight="1">
      <c r="D1044" s="188"/>
      <c r="E1044" s="188"/>
      <c r="F1044" s="67"/>
    </row>
    <row r="1045" spans="4:6" s="2" customFormat="1" ht="15.75" customHeight="1">
      <c r="D1045" s="188"/>
      <c r="E1045" s="188"/>
      <c r="F1045" s="67"/>
    </row>
    <row r="1046" spans="4:6" s="2" customFormat="1" ht="15.75" customHeight="1">
      <c r="D1046" s="188"/>
      <c r="E1046" s="188"/>
      <c r="F1046" s="67"/>
    </row>
    <row r="1047" spans="4:6" s="2" customFormat="1" ht="15.75" customHeight="1">
      <c r="D1047" s="188"/>
      <c r="E1047" s="188"/>
      <c r="F1047" s="67"/>
    </row>
    <row r="1048" spans="4:6" s="2" customFormat="1" ht="15.75" customHeight="1">
      <c r="D1048" s="188"/>
      <c r="E1048" s="188"/>
      <c r="F1048" s="67"/>
    </row>
    <row r="1049" spans="4:6" s="2" customFormat="1" ht="15.75" customHeight="1">
      <c r="D1049" s="188"/>
      <c r="E1049" s="188"/>
      <c r="F1049" s="67"/>
    </row>
    <row r="1050" spans="4:6" s="2" customFormat="1" ht="15.75" customHeight="1">
      <c r="D1050" s="188"/>
      <c r="E1050" s="188"/>
      <c r="F1050" s="67"/>
    </row>
    <row r="1051" spans="4:6" s="2" customFormat="1" ht="15.75" customHeight="1">
      <c r="D1051" s="188"/>
      <c r="E1051" s="188"/>
      <c r="F1051" s="67"/>
    </row>
    <row r="1052" spans="4:6" s="2" customFormat="1" ht="15.75" customHeight="1">
      <c r="D1052" s="188"/>
      <c r="E1052" s="188"/>
      <c r="F1052" s="67"/>
    </row>
    <row r="1053" spans="4:6" s="2" customFormat="1" ht="15.75" customHeight="1">
      <c r="D1053" s="188"/>
      <c r="E1053" s="188"/>
      <c r="F1053" s="67"/>
    </row>
    <row r="1054" spans="4:6" s="2" customFormat="1" ht="15.75" customHeight="1">
      <c r="D1054" s="188"/>
      <c r="E1054" s="188"/>
      <c r="F1054" s="67"/>
    </row>
    <row r="1055" spans="4:6" s="2" customFormat="1" ht="15.75" customHeight="1">
      <c r="D1055" s="188"/>
      <c r="E1055" s="188"/>
      <c r="F1055" s="67"/>
    </row>
    <row r="1056" spans="4:6" s="2" customFormat="1" ht="15.75" customHeight="1">
      <c r="D1056" s="188"/>
      <c r="E1056" s="188"/>
      <c r="F1056" s="67"/>
    </row>
    <row r="1057" spans="4:6" s="2" customFormat="1" ht="15.75" customHeight="1">
      <c r="D1057" s="188"/>
      <c r="E1057" s="188"/>
      <c r="F1057" s="67"/>
    </row>
    <row r="1058" spans="4:6" s="2" customFormat="1" ht="15.75" customHeight="1">
      <c r="D1058" s="188"/>
      <c r="E1058" s="188"/>
      <c r="F1058" s="67"/>
    </row>
    <row r="1059" spans="4:6" s="2" customFormat="1" ht="15.75" customHeight="1">
      <c r="D1059" s="188"/>
      <c r="E1059" s="188"/>
      <c r="F1059" s="67"/>
    </row>
    <row r="1060" spans="4:6" s="2" customFormat="1" ht="15.75" customHeight="1">
      <c r="D1060" s="188"/>
      <c r="E1060" s="188"/>
      <c r="F1060" s="67"/>
    </row>
    <row r="1061" spans="4:6" s="2" customFormat="1" ht="15.75" customHeight="1">
      <c r="D1061" s="188"/>
      <c r="E1061" s="188"/>
      <c r="F1061" s="67"/>
    </row>
    <row r="1062" spans="4:6" s="2" customFormat="1" ht="15.75" customHeight="1">
      <c r="D1062" s="188"/>
      <c r="E1062" s="188"/>
      <c r="F1062" s="67"/>
    </row>
    <row r="1063" spans="4:6" s="2" customFormat="1" ht="15.75" customHeight="1">
      <c r="D1063" s="188"/>
      <c r="E1063" s="188"/>
      <c r="F1063" s="67"/>
    </row>
    <row r="1064" spans="4:6" s="2" customFormat="1" ht="15.75" customHeight="1">
      <c r="D1064" s="188"/>
      <c r="E1064" s="188"/>
      <c r="F1064" s="67"/>
    </row>
    <row r="1065" spans="4:6" s="2" customFormat="1" ht="15.75" customHeight="1">
      <c r="D1065" s="188"/>
      <c r="E1065" s="188"/>
      <c r="F1065" s="67"/>
    </row>
    <row r="1066" spans="4:6" s="2" customFormat="1" ht="15.75" customHeight="1">
      <c r="D1066" s="188"/>
      <c r="E1066" s="188"/>
      <c r="F1066" s="67"/>
    </row>
    <row r="1067" spans="4:6" s="2" customFormat="1" ht="15.75" customHeight="1">
      <c r="D1067" s="188"/>
      <c r="E1067" s="188"/>
      <c r="F1067" s="67"/>
    </row>
    <row r="1068" spans="4:6" s="2" customFormat="1" ht="15.75" customHeight="1">
      <c r="D1068" s="188"/>
      <c r="E1068" s="188"/>
      <c r="F1068" s="67"/>
    </row>
    <row r="1069" spans="4:6" s="2" customFormat="1" ht="15.75" customHeight="1">
      <c r="D1069" s="188"/>
      <c r="E1069" s="188"/>
      <c r="F1069" s="67"/>
    </row>
    <row r="1070" spans="4:6" s="2" customFormat="1" ht="15.75" customHeight="1">
      <c r="D1070" s="188"/>
      <c r="E1070" s="188"/>
      <c r="F1070" s="67"/>
    </row>
    <row r="1071" spans="4:6" s="2" customFormat="1" ht="15.75" customHeight="1">
      <c r="D1071" s="188"/>
      <c r="E1071" s="188"/>
      <c r="F1071" s="67"/>
    </row>
    <row r="1072" spans="4:6" s="2" customFormat="1" ht="15.75" customHeight="1">
      <c r="D1072" s="188"/>
      <c r="E1072" s="188"/>
      <c r="F1072" s="67"/>
    </row>
    <row r="1073" spans="4:6" s="2" customFormat="1" ht="15.75" customHeight="1">
      <c r="D1073" s="188"/>
      <c r="E1073" s="188"/>
      <c r="F1073" s="67"/>
    </row>
    <row r="1074" spans="4:6" s="2" customFormat="1" ht="15.75" customHeight="1">
      <c r="D1074" s="188"/>
      <c r="E1074" s="188"/>
      <c r="F1074" s="67"/>
    </row>
    <row r="1075" spans="4:6" s="2" customFormat="1" ht="15.75" customHeight="1">
      <c r="D1075" s="188"/>
      <c r="E1075" s="188"/>
      <c r="F1075" s="67"/>
    </row>
    <row r="1076" spans="4:6" s="2" customFormat="1" ht="15.75" customHeight="1">
      <c r="D1076" s="188"/>
      <c r="E1076" s="188"/>
      <c r="F1076" s="67"/>
    </row>
    <row r="1077" spans="4:6" s="2" customFormat="1" ht="15.75" customHeight="1">
      <c r="D1077" s="188"/>
      <c r="E1077" s="188"/>
      <c r="F1077" s="67"/>
    </row>
    <row r="1078" spans="4:6" s="2" customFormat="1" ht="15.75" customHeight="1">
      <c r="D1078" s="188"/>
      <c r="E1078" s="188"/>
      <c r="F1078" s="67"/>
    </row>
    <row r="1079" spans="4:6" s="2" customFormat="1" ht="15.75" customHeight="1">
      <c r="D1079" s="188"/>
      <c r="E1079" s="188"/>
      <c r="F1079" s="67"/>
    </row>
    <row r="1080" spans="4:6" s="2" customFormat="1" ht="15.75" customHeight="1">
      <c r="D1080" s="188"/>
      <c r="E1080" s="188"/>
      <c r="F1080" s="67"/>
    </row>
    <row r="1081" spans="4:6" s="2" customFormat="1" ht="15.75" customHeight="1">
      <c r="D1081" s="188"/>
      <c r="E1081" s="188"/>
      <c r="F1081" s="67"/>
    </row>
    <row r="1082" spans="4:6" s="2" customFormat="1" ht="15.75" customHeight="1">
      <c r="D1082" s="188"/>
      <c r="E1082" s="188"/>
      <c r="F1082" s="67"/>
    </row>
    <row r="1083" spans="4:6" s="2" customFormat="1" ht="15.75" customHeight="1">
      <c r="D1083" s="188"/>
      <c r="E1083" s="188"/>
      <c r="F1083" s="67"/>
    </row>
    <row r="1084" spans="4:6" s="2" customFormat="1" ht="15.75" customHeight="1">
      <c r="D1084" s="188"/>
      <c r="E1084" s="188"/>
      <c r="F1084" s="67"/>
    </row>
    <row r="1085" spans="4:6" s="2" customFormat="1" ht="15.75" customHeight="1">
      <c r="D1085" s="188"/>
      <c r="E1085" s="188"/>
      <c r="F1085" s="67"/>
    </row>
    <row r="1086" spans="4:6" s="2" customFormat="1" ht="15.75" customHeight="1">
      <c r="D1086" s="188"/>
      <c r="E1086" s="188"/>
      <c r="F1086" s="67"/>
    </row>
    <row r="1087" spans="4:6" s="2" customFormat="1" ht="15.75" customHeight="1">
      <c r="D1087" s="188"/>
      <c r="E1087" s="188"/>
      <c r="F1087" s="67"/>
    </row>
    <row r="1088" spans="4:6" s="2" customFormat="1" ht="15.75" customHeight="1">
      <c r="D1088" s="188"/>
      <c r="E1088" s="188"/>
      <c r="F1088" s="67"/>
    </row>
    <row r="1089" spans="4:6" s="2" customFormat="1" ht="15.75" customHeight="1">
      <c r="D1089" s="188"/>
      <c r="E1089" s="188"/>
      <c r="F1089" s="67"/>
    </row>
    <row r="1090" spans="4:6" s="2" customFormat="1" ht="15.75" customHeight="1">
      <c r="D1090" s="188"/>
      <c r="E1090" s="188"/>
      <c r="F1090" s="67"/>
    </row>
    <row r="1091" spans="4:6" s="2" customFormat="1" ht="15.75" customHeight="1">
      <c r="D1091" s="188"/>
      <c r="E1091" s="188"/>
      <c r="F1091" s="67"/>
    </row>
    <row r="1092" spans="4:6" s="2" customFormat="1" ht="15.75" customHeight="1">
      <c r="D1092" s="188"/>
      <c r="E1092" s="188"/>
      <c r="F1092" s="67"/>
    </row>
    <row r="1093" spans="4:6" s="2" customFormat="1" ht="15.75" customHeight="1">
      <c r="D1093" s="188"/>
      <c r="E1093" s="188"/>
      <c r="F1093" s="67"/>
    </row>
    <row r="1094" spans="4:6" s="2" customFormat="1" ht="15.75" customHeight="1">
      <c r="D1094" s="188"/>
      <c r="E1094" s="188"/>
      <c r="F1094" s="67"/>
    </row>
    <row r="1095" spans="4:6" s="2" customFormat="1" ht="15.75" customHeight="1">
      <c r="D1095" s="188"/>
      <c r="E1095" s="188"/>
      <c r="F1095" s="67"/>
    </row>
    <row r="1096" spans="4:6" s="2" customFormat="1" ht="15.75" customHeight="1">
      <c r="D1096" s="188"/>
      <c r="E1096" s="188"/>
      <c r="F1096" s="67"/>
    </row>
    <row r="1097" spans="4:6" s="2" customFormat="1" ht="15.75" customHeight="1">
      <c r="D1097" s="188"/>
      <c r="E1097" s="188"/>
      <c r="F1097" s="67"/>
    </row>
    <row r="1098" spans="4:6" s="2" customFormat="1" ht="15.75" customHeight="1">
      <c r="D1098" s="188"/>
      <c r="E1098" s="188"/>
      <c r="F1098" s="67"/>
    </row>
    <row r="1099" spans="4:6" s="2" customFormat="1" ht="15.75" customHeight="1">
      <c r="D1099" s="188"/>
      <c r="E1099" s="188"/>
      <c r="F1099" s="67"/>
    </row>
    <row r="1100" spans="4:6" s="2" customFormat="1" ht="15.75" customHeight="1">
      <c r="D1100" s="188"/>
      <c r="E1100" s="188"/>
      <c r="F1100" s="67"/>
    </row>
    <row r="1101" spans="4:6" s="2" customFormat="1" ht="15.75" customHeight="1">
      <c r="D1101" s="188"/>
      <c r="E1101" s="188"/>
      <c r="F1101" s="67"/>
    </row>
    <row r="1102" spans="4:6" s="2" customFormat="1" ht="15.75" customHeight="1">
      <c r="D1102" s="188"/>
      <c r="E1102" s="188"/>
      <c r="F1102" s="67"/>
    </row>
    <row r="1103" spans="4:6" s="2" customFormat="1" ht="15.75" customHeight="1">
      <c r="D1103" s="188"/>
      <c r="E1103" s="188"/>
      <c r="F1103" s="67"/>
    </row>
    <row r="1104" spans="4:6" s="2" customFormat="1" ht="15.75" customHeight="1">
      <c r="D1104" s="188"/>
      <c r="E1104" s="188"/>
      <c r="F1104" s="67"/>
    </row>
    <row r="1105" spans="4:6" s="2" customFormat="1" ht="15.75" customHeight="1">
      <c r="D1105" s="188"/>
      <c r="E1105" s="188"/>
      <c r="F1105" s="67"/>
    </row>
    <row r="1106" spans="4:6" s="2" customFormat="1" ht="15.75" customHeight="1">
      <c r="D1106" s="188"/>
      <c r="E1106" s="188"/>
      <c r="F1106" s="67"/>
    </row>
    <row r="1107" spans="4:6" s="2" customFormat="1" ht="15.75" customHeight="1">
      <c r="D1107" s="188"/>
      <c r="E1107" s="188"/>
      <c r="F1107" s="67"/>
    </row>
    <row r="1108" spans="4:6" s="2" customFormat="1" ht="15.75" customHeight="1">
      <c r="D1108" s="188"/>
      <c r="E1108" s="188"/>
      <c r="F1108" s="67"/>
    </row>
    <row r="1109" spans="4:6" s="2" customFormat="1" ht="15.75" customHeight="1">
      <c r="D1109" s="188"/>
      <c r="E1109" s="188"/>
      <c r="F1109" s="67"/>
    </row>
    <row r="1110" spans="4:6" s="2" customFormat="1" ht="15.75" customHeight="1">
      <c r="D1110" s="188"/>
      <c r="E1110" s="188"/>
      <c r="F1110" s="67"/>
    </row>
    <row r="1111" spans="4:6" s="2" customFormat="1" ht="15.75" customHeight="1">
      <c r="D1111" s="188"/>
      <c r="E1111" s="188"/>
      <c r="F1111" s="67"/>
    </row>
    <row r="1112" spans="4:6" s="2" customFormat="1" ht="15.75" customHeight="1">
      <c r="D1112" s="188"/>
      <c r="E1112" s="188"/>
      <c r="F1112" s="67"/>
    </row>
    <row r="1113" spans="4:6" s="2" customFormat="1" ht="15.75" customHeight="1">
      <c r="D1113" s="188"/>
      <c r="E1113" s="188"/>
      <c r="F1113" s="67"/>
    </row>
    <row r="1114" spans="4:6" s="2" customFormat="1" ht="15.75" customHeight="1">
      <c r="D1114" s="188"/>
      <c r="E1114" s="188"/>
      <c r="F1114" s="67"/>
    </row>
    <row r="1115" spans="4:6" s="2" customFormat="1" ht="15.75" customHeight="1">
      <c r="D1115" s="188"/>
      <c r="E1115" s="188"/>
      <c r="F1115" s="67"/>
    </row>
    <row r="1116" spans="4:6" s="2" customFormat="1" ht="15.75" customHeight="1">
      <c r="D1116" s="188"/>
      <c r="E1116" s="188"/>
      <c r="F1116" s="67"/>
    </row>
    <row r="1117" spans="4:6" s="2" customFormat="1" ht="15.75" customHeight="1">
      <c r="D1117" s="188"/>
      <c r="E1117" s="188"/>
      <c r="F1117" s="67"/>
    </row>
    <row r="1118" spans="4:6" s="2" customFormat="1" ht="15.75" customHeight="1">
      <c r="D1118" s="188"/>
      <c r="E1118" s="188"/>
      <c r="F1118" s="67"/>
    </row>
    <row r="1119" spans="4:6" s="2" customFormat="1" ht="15.75" customHeight="1">
      <c r="D1119" s="188"/>
      <c r="E1119" s="188"/>
      <c r="F1119" s="67"/>
    </row>
    <row r="1120" spans="4:6" s="2" customFormat="1" ht="15.75" customHeight="1">
      <c r="D1120" s="188"/>
      <c r="E1120" s="188"/>
      <c r="F1120" s="67"/>
    </row>
    <row r="1121" spans="4:6" s="2" customFormat="1" ht="15.75" customHeight="1">
      <c r="D1121" s="188"/>
      <c r="E1121" s="188"/>
      <c r="F1121" s="67"/>
    </row>
    <row r="1122" spans="4:6" s="2" customFormat="1" ht="15.75" customHeight="1">
      <c r="D1122" s="188"/>
      <c r="E1122" s="188"/>
      <c r="F1122" s="67"/>
    </row>
    <row r="1123" spans="4:6" s="2" customFormat="1" ht="15.75" customHeight="1">
      <c r="D1123" s="188"/>
      <c r="E1123" s="188"/>
      <c r="F1123" s="67"/>
    </row>
    <row r="1124" spans="4:6" s="2" customFormat="1" ht="15.75" customHeight="1">
      <c r="D1124" s="188"/>
      <c r="E1124" s="188"/>
      <c r="F1124" s="67"/>
    </row>
    <row r="1125" spans="4:6" s="2" customFormat="1" ht="15.75" customHeight="1">
      <c r="D1125" s="188"/>
      <c r="E1125" s="188"/>
      <c r="F1125" s="67"/>
    </row>
    <row r="1126" spans="4:6" s="2" customFormat="1" ht="15.75" customHeight="1">
      <c r="D1126" s="188"/>
      <c r="E1126" s="188"/>
      <c r="F1126" s="67"/>
    </row>
    <row r="1127" spans="4:6" s="2" customFormat="1" ht="15.75" customHeight="1">
      <c r="D1127" s="188"/>
      <c r="E1127" s="188"/>
      <c r="F1127" s="67"/>
    </row>
    <row r="1128" spans="4:6" s="2" customFormat="1" ht="15.75" customHeight="1">
      <c r="D1128" s="188"/>
      <c r="E1128" s="188"/>
      <c r="F1128" s="67"/>
    </row>
    <row r="1129" spans="4:6" s="2" customFormat="1" ht="15.75" customHeight="1">
      <c r="D1129" s="188"/>
      <c r="E1129" s="188"/>
      <c r="F1129" s="67"/>
    </row>
    <row r="1130" spans="4:6" s="2" customFormat="1" ht="15.75" customHeight="1">
      <c r="D1130" s="188"/>
      <c r="E1130" s="188"/>
      <c r="F1130" s="67"/>
    </row>
    <row r="1131" spans="4:6" s="2" customFormat="1" ht="15.75" customHeight="1">
      <c r="D1131" s="188"/>
      <c r="E1131" s="188"/>
      <c r="F1131" s="67"/>
    </row>
    <row r="1132" spans="4:6" s="2" customFormat="1" ht="15.75" customHeight="1">
      <c r="D1132" s="188"/>
      <c r="E1132" s="188"/>
      <c r="F1132" s="67"/>
    </row>
    <row r="1133" spans="4:6" s="2" customFormat="1" ht="15.75" customHeight="1">
      <c r="D1133" s="188"/>
      <c r="E1133" s="188"/>
      <c r="F1133" s="67"/>
    </row>
    <row r="1134" spans="4:6" s="2" customFormat="1" ht="15.75" customHeight="1">
      <c r="D1134" s="188"/>
      <c r="E1134" s="188"/>
      <c r="F1134" s="67"/>
    </row>
    <row r="1135" spans="4:6" s="2" customFormat="1" ht="15.75" customHeight="1">
      <c r="D1135" s="188"/>
      <c r="E1135" s="188"/>
      <c r="F1135" s="67"/>
    </row>
    <row r="1136" spans="4:6" s="2" customFormat="1" ht="15.75" customHeight="1">
      <c r="D1136" s="188"/>
      <c r="E1136" s="188"/>
      <c r="F1136" s="67"/>
    </row>
    <row r="1137" spans="4:6" s="2" customFormat="1" ht="15.75" customHeight="1">
      <c r="D1137" s="188"/>
      <c r="E1137" s="188"/>
      <c r="F1137" s="67"/>
    </row>
    <row r="1138" spans="4:6" s="2" customFormat="1" ht="15.75" customHeight="1">
      <c r="D1138" s="188"/>
      <c r="E1138" s="188"/>
      <c r="F1138" s="67"/>
    </row>
    <row r="1139" spans="4:6" s="2" customFormat="1" ht="15.75" customHeight="1">
      <c r="D1139" s="188"/>
      <c r="E1139" s="188"/>
      <c r="F1139" s="67"/>
    </row>
    <row r="1140" spans="4:6" s="2" customFormat="1" ht="15.75" customHeight="1">
      <c r="D1140" s="188"/>
      <c r="E1140" s="188"/>
      <c r="F1140" s="67"/>
    </row>
    <row r="1141" spans="4:6" s="2" customFormat="1" ht="15.75" customHeight="1">
      <c r="D1141" s="188"/>
      <c r="E1141" s="188"/>
      <c r="F1141" s="67"/>
    </row>
    <row r="1142" spans="4:6" s="2" customFormat="1" ht="15.75" customHeight="1">
      <c r="D1142" s="188"/>
      <c r="E1142" s="188"/>
      <c r="F1142" s="67"/>
    </row>
    <row r="1143" spans="4:6" s="2" customFormat="1" ht="15.75" customHeight="1">
      <c r="D1143" s="188"/>
      <c r="E1143" s="188"/>
      <c r="F1143" s="67"/>
    </row>
    <row r="1144" spans="4:6" s="2" customFormat="1" ht="15.75" customHeight="1">
      <c r="D1144" s="188"/>
      <c r="E1144" s="188"/>
      <c r="F1144" s="67"/>
    </row>
    <row r="1145" spans="4:6" s="2" customFormat="1" ht="15.75" customHeight="1">
      <c r="D1145" s="188"/>
      <c r="E1145" s="188"/>
      <c r="F1145" s="67"/>
    </row>
    <row r="1146" spans="4:6" s="2" customFormat="1" ht="15.75" customHeight="1">
      <c r="D1146" s="188"/>
      <c r="E1146" s="188"/>
      <c r="F1146" s="67"/>
    </row>
    <row r="1147" spans="4:6" s="2" customFormat="1" ht="15.75" customHeight="1">
      <c r="D1147" s="188"/>
      <c r="E1147" s="188"/>
      <c r="F1147" s="67"/>
    </row>
    <row r="1148" spans="4:6" s="2" customFormat="1" ht="15.75" customHeight="1">
      <c r="D1148" s="188"/>
      <c r="E1148" s="188"/>
      <c r="F1148" s="67"/>
    </row>
    <row r="1149" spans="4:6" s="2" customFormat="1" ht="15.75" customHeight="1">
      <c r="D1149" s="188"/>
      <c r="E1149" s="188"/>
      <c r="F1149" s="67"/>
    </row>
    <row r="1150" spans="4:6" s="2" customFormat="1" ht="15.75" customHeight="1">
      <c r="D1150" s="188"/>
      <c r="E1150" s="188"/>
      <c r="F1150" s="67"/>
    </row>
    <row r="1151" spans="4:6" s="2" customFormat="1" ht="15.75" customHeight="1">
      <c r="D1151" s="188"/>
      <c r="E1151" s="188"/>
      <c r="F1151" s="67"/>
    </row>
    <row r="1152" spans="4:6" s="2" customFormat="1" ht="15.75" customHeight="1">
      <c r="D1152" s="188"/>
      <c r="E1152" s="188"/>
      <c r="F1152" s="67"/>
    </row>
    <row r="1153" spans="4:6" s="2" customFormat="1" ht="15.75" customHeight="1">
      <c r="D1153" s="188"/>
      <c r="E1153" s="188"/>
      <c r="F1153" s="67"/>
    </row>
    <row r="1154" spans="4:6" s="2" customFormat="1" ht="15.75" customHeight="1">
      <c r="D1154" s="188"/>
      <c r="E1154" s="188"/>
      <c r="F1154" s="67"/>
    </row>
    <row r="1155" spans="4:6" s="2" customFormat="1" ht="15.75" customHeight="1">
      <c r="D1155" s="188"/>
      <c r="E1155" s="188"/>
      <c r="F1155" s="67"/>
    </row>
    <row r="1156" spans="4:6" s="2" customFormat="1" ht="15.75" customHeight="1">
      <c r="D1156" s="188"/>
      <c r="E1156" s="188"/>
      <c r="F1156" s="67"/>
    </row>
    <row r="1157" spans="4:6" s="2" customFormat="1" ht="15.75" customHeight="1">
      <c r="D1157" s="188"/>
      <c r="E1157" s="188"/>
      <c r="F1157" s="67"/>
    </row>
    <row r="1158" spans="4:6" s="2" customFormat="1" ht="15.75" customHeight="1">
      <c r="D1158" s="188"/>
      <c r="E1158" s="188"/>
      <c r="F1158" s="67"/>
    </row>
    <row r="1159" spans="4:6" s="2" customFormat="1" ht="15.75" customHeight="1">
      <c r="D1159" s="188"/>
      <c r="E1159" s="188"/>
      <c r="F1159" s="67"/>
    </row>
    <row r="1160" spans="4:6" s="2" customFormat="1" ht="15.75" customHeight="1">
      <c r="D1160" s="188"/>
      <c r="E1160" s="188"/>
      <c r="F1160" s="67"/>
    </row>
    <row r="1161" spans="4:6" s="2" customFormat="1" ht="15.75" customHeight="1">
      <c r="D1161" s="188"/>
      <c r="E1161" s="188"/>
      <c r="F1161" s="67"/>
    </row>
    <row r="1162" spans="4:6" s="2" customFormat="1" ht="15.75" customHeight="1">
      <c r="D1162" s="188"/>
      <c r="E1162" s="188"/>
      <c r="F1162" s="67"/>
    </row>
    <row r="1163" spans="4:6" s="2" customFormat="1" ht="15.75" customHeight="1">
      <c r="D1163" s="188"/>
      <c r="E1163" s="188"/>
      <c r="F1163" s="67"/>
    </row>
    <row r="1164" spans="4:6" s="2" customFormat="1" ht="15.75" customHeight="1">
      <c r="D1164" s="188"/>
      <c r="E1164" s="188"/>
      <c r="F1164" s="67"/>
    </row>
    <row r="1165" spans="4:6" s="2" customFormat="1" ht="15.75" customHeight="1">
      <c r="D1165" s="188"/>
      <c r="E1165" s="188"/>
      <c r="F1165" s="67"/>
    </row>
    <row r="1166" spans="4:6" s="2" customFormat="1" ht="15.75" customHeight="1">
      <c r="D1166" s="188"/>
      <c r="E1166" s="188"/>
      <c r="F1166" s="67"/>
    </row>
    <row r="1167" spans="4:6" s="2" customFormat="1" ht="15.75" customHeight="1">
      <c r="D1167" s="188"/>
      <c r="E1167" s="188"/>
      <c r="F1167" s="67"/>
    </row>
    <row r="1168" spans="4:6" s="2" customFormat="1" ht="15.75" customHeight="1">
      <c r="D1168" s="188"/>
      <c r="E1168" s="188"/>
      <c r="F1168" s="67"/>
    </row>
    <row r="1169" spans="4:6" s="2" customFormat="1" ht="15.75" customHeight="1">
      <c r="D1169" s="188"/>
      <c r="E1169" s="188"/>
      <c r="F1169" s="67"/>
    </row>
    <row r="1170" spans="4:6" s="2" customFormat="1" ht="15.75" customHeight="1">
      <c r="D1170" s="188"/>
      <c r="E1170" s="188"/>
      <c r="F1170" s="67"/>
    </row>
    <row r="1171" spans="4:6" s="2" customFormat="1" ht="15.75" customHeight="1">
      <c r="D1171" s="188"/>
      <c r="E1171" s="188"/>
      <c r="F1171" s="67"/>
    </row>
    <row r="1172" spans="4:6" s="2" customFormat="1" ht="15.75" customHeight="1">
      <c r="D1172" s="188"/>
      <c r="E1172" s="188"/>
      <c r="F1172" s="67"/>
    </row>
    <row r="1173" spans="4:6" s="2" customFormat="1" ht="15.75" customHeight="1">
      <c r="D1173" s="188"/>
      <c r="E1173" s="188"/>
      <c r="F1173" s="67"/>
    </row>
    <row r="1174" spans="4:6" s="2" customFormat="1" ht="15.75" customHeight="1">
      <c r="D1174" s="188"/>
      <c r="E1174" s="188"/>
      <c r="F1174" s="67"/>
    </row>
    <row r="1175" spans="4:6" s="2" customFormat="1" ht="15.75" customHeight="1">
      <c r="D1175" s="188"/>
      <c r="E1175" s="188"/>
      <c r="F1175" s="67"/>
    </row>
    <row r="1176" spans="4:6" s="2" customFormat="1" ht="15.75" customHeight="1">
      <c r="D1176" s="188"/>
      <c r="E1176" s="188"/>
      <c r="F1176" s="67"/>
    </row>
    <row r="1177" spans="4:6" s="2" customFormat="1" ht="15.75" customHeight="1">
      <c r="D1177" s="188"/>
      <c r="E1177" s="188"/>
      <c r="F1177" s="67"/>
    </row>
    <row r="1178" spans="4:6" s="2" customFormat="1" ht="15.75" customHeight="1">
      <c r="D1178" s="188"/>
      <c r="E1178" s="188"/>
      <c r="F1178" s="67"/>
    </row>
    <row r="1179" spans="4:6" s="2" customFormat="1" ht="15.75" customHeight="1">
      <c r="D1179" s="188"/>
      <c r="E1179" s="188"/>
      <c r="F1179" s="67"/>
    </row>
    <row r="1180" spans="4:6" s="2" customFormat="1" ht="15.75" customHeight="1">
      <c r="D1180" s="188"/>
      <c r="E1180" s="188"/>
      <c r="F1180" s="67"/>
    </row>
    <row r="1181" spans="4:6" s="2" customFormat="1" ht="15.75" customHeight="1">
      <c r="D1181" s="188"/>
      <c r="E1181" s="188"/>
      <c r="F1181" s="67"/>
    </row>
    <row r="1182" spans="4:6" s="2" customFormat="1" ht="15.75" customHeight="1">
      <c r="D1182" s="188"/>
      <c r="E1182" s="188"/>
      <c r="F1182" s="67"/>
    </row>
    <row r="1183" spans="4:6" s="2" customFormat="1" ht="15.75" customHeight="1">
      <c r="D1183" s="188"/>
      <c r="E1183" s="188"/>
      <c r="F1183" s="67"/>
    </row>
    <row r="1184" spans="4:6" s="2" customFormat="1" ht="15.75" customHeight="1">
      <c r="D1184" s="188"/>
      <c r="E1184" s="188"/>
      <c r="F1184" s="67"/>
    </row>
    <row r="1185" spans="4:6" s="2" customFormat="1" ht="15.75" customHeight="1">
      <c r="D1185" s="188"/>
      <c r="E1185" s="188"/>
      <c r="F1185" s="67"/>
    </row>
    <row r="1186" spans="4:6" s="2" customFormat="1" ht="15.75" customHeight="1">
      <c r="D1186" s="188"/>
      <c r="E1186" s="188"/>
      <c r="F1186" s="67"/>
    </row>
    <row r="1187" spans="4:6" s="2" customFormat="1" ht="15.75" customHeight="1">
      <c r="D1187" s="188"/>
      <c r="E1187" s="188"/>
      <c r="F1187" s="67"/>
    </row>
    <row r="1188" spans="4:6" s="2" customFormat="1" ht="15.75" customHeight="1">
      <c r="D1188" s="188"/>
      <c r="E1188" s="188"/>
      <c r="F1188" s="67"/>
    </row>
    <row r="1189" spans="4:6" s="2" customFormat="1" ht="15.75" customHeight="1">
      <c r="D1189" s="188"/>
      <c r="E1189" s="188"/>
      <c r="F1189" s="67"/>
    </row>
    <row r="1190" spans="4:6" s="2" customFormat="1" ht="15.75" customHeight="1">
      <c r="D1190" s="188"/>
      <c r="E1190" s="188"/>
      <c r="F1190" s="67"/>
    </row>
    <row r="1191" spans="4:6" s="2" customFormat="1" ht="15.75" customHeight="1">
      <c r="D1191" s="188"/>
      <c r="E1191" s="188"/>
      <c r="F1191" s="67"/>
    </row>
    <row r="1192" spans="4:6" s="2" customFormat="1" ht="15.75" customHeight="1">
      <c r="D1192" s="188"/>
      <c r="E1192" s="188"/>
      <c r="F1192" s="67"/>
    </row>
    <row r="1193" spans="4:6" s="2" customFormat="1" ht="15.75" customHeight="1">
      <c r="D1193" s="188"/>
      <c r="E1193" s="188"/>
      <c r="F1193" s="67"/>
    </row>
    <row r="1194" spans="4:6" s="2" customFormat="1" ht="15.75" customHeight="1">
      <c r="D1194" s="188"/>
      <c r="E1194" s="188"/>
      <c r="F1194" s="67"/>
    </row>
    <row r="1195" spans="4:6" s="2" customFormat="1" ht="15.75" customHeight="1">
      <c r="D1195" s="188"/>
      <c r="E1195" s="188"/>
      <c r="F1195" s="67"/>
    </row>
    <row r="1196" spans="4:6" s="2" customFormat="1" ht="15.75" customHeight="1">
      <c r="D1196" s="188"/>
      <c r="E1196" s="188"/>
      <c r="F1196" s="67"/>
    </row>
    <row r="1197" spans="4:6" s="2" customFormat="1" ht="15.75" customHeight="1">
      <c r="D1197" s="188"/>
      <c r="E1197" s="188"/>
      <c r="F1197" s="67"/>
    </row>
    <row r="1198" spans="4:6" s="2" customFormat="1" ht="15.75" customHeight="1">
      <c r="D1198" s="188"/>
      <c r="E1198" s="188"/>
      <c r="F1198" s="67"/>
    </row>
    <row r="1199" spans="4:6" s="2" customFormat="1" ht="15.75" customHeight="1">
      <c r="D1199" s="188"/>
      <c r="E1199" s="188"/>
      <c r="F1199" s="67"/>
    </row>
    <row r="1200" spans="4:6" s="2" customFormat="1" ht="15.75" customHeight="1">
      <c r="D1200" s="188"/>
      <c r="E1200" s="188"/>
      <c r="F1200" s="67"/>
    </row>
    <row r="1201" spans="4:6" s="2" customFormat="1" ht="15.75" customHeight="1">
      <c r="D1201" s="188"/>
      <c r="E1201" s="188"/>
      <c r="F1201" s="67"/>
    </row>
    <row r="1202" spans="4:6" s="2" customFormat="1" ht="15.75" customHeight="1">
      <c r="D1202" s="188"/>
      <c r="E1202" s="188"/>
      <c r="F1202" s="67"/>
    </row>
    <row r="1203" spans="4:6" s="2" customFormat="1" ht="15.75" customHeight="1">
      <c r="D1203" s="188"/>
      <c r="E1203" s="188"/>
      <c r="F1203" s="67"/>
    </row>
    <row r="1204" spans="4:6" s="2" customFormat="1" ht="15.75" customHeight="1">
      <c r="D1204" s="188"/>
      <c r="E1204" s="188"/>
      <c r="F1204" s="67"/>
    </row>
    <row r="1205" spans="4:6" s="2" customFormat="1" ht="15.75" customHeight="1">
      <c r="D1205" s="188"/>
      <c r="E1205" s="188"/>
      <c r="F1205" s="67"/>
    </row>
    <row r="1206" spans="4:6" s="2" customFormat="1" ht="15.75" customHeight="1">
      <c r="D1206" s="188"/>
      <c r="E1206" s="188"/>
      <c r="F1206" s="67"/>
    </row>
    <row r="1207" spans="4:6" s="2" customFormat="1" ht="15.75" customHeight="1">
      <c r="D1207" s="188"/>
      <c r="E1207" s="188"/>
      <c r="F1207" s="67"/>
    </row>
    <row r="1208" spans="4:6" s="2" customFormat="1" ht="15.75" customHeight="1">
      <c r="D1208" s="188"/>
      <c r="E1208" s="188"/>
      <c r="F1208" s="67"/>
    </row>
    <row r="1209" spans="4:6" s="2" customFormat="1" ht="15.75" customHeight="1">
      <c r="D1209" s="188"/>
      <c r="E1209" s="188"/>
      <c r="F1209" s="67"/>
    </row>
    <row r="1210" spans="4:6" s="2" customFormat="1" ht="15.75" customHeight="1">
      <c r="D1210" s="188"/>
      <c r="E1210" s="188"/>
      <c r="F1210" s="67"/>
    </row>
    <row r="1211" spans="4:6" s="2" customFormat="1" ht="15.75" customHeight="1">
      <c r="D1211" s="188"/>
      <c r="E1211" s="188"/>
      <c r="F1211" s="67"/>
    </row>
    <row r="1212" spans="4:6" s="2" customFormat="1" ht="15.75" customHeight="1">
      <c r="D1212" s="188"/>
      <c r="E1212" s="188"/>
      <c r="F1212" s="67"/>
    </row>
    <row r="1213" spans="4:6" s="2" customFormat="1" ht="15.75" customHeight="1">
      <c r="D1213" s="188"/>
      <c r="E1213" s="188"/>
      <c r="F1213" s="67"/>
    </row>
    <row r="1214" spans="4:6" s="2" customFormat="1" ht="15.75" customHeight="1">
      <c r="D1214" s="188"/>
      <c r="E1214" s="188"/>
      <c r="F1214" s="67"/>
    </row>
    <row r="1215" spans="4:6" s="2" customFormat="1" ht="15.75" customHeight="1">
      <c r="D1215" s="188"/>
      <c r="E1215" s="188"/>
      <c r="F1215" s="67"/>
    </row>
    <row r="1216" spans="4:6" s="2" customFormat="1" ht="15.75" customHeight="1">
      <c r="D1216" s="188"/>
      <c r="E1216" s="188"/>
      <c r="F1216" s="67"/>
    </row>
    <row r="1217" spans="4:6" s="2" customFormat="1" ht="15.75" customHeight="1">
      <c r="D1217" s="188"/>
      <c r="E1217" s="188"/>
      <c r="F1217" s="67"/>
    </row>
    <row r="1218" spans="4:6" s="2" customFormat="1" ht="15.75" customHeight="1">
      <c r="D1218" s="188"/>
      <c r="E1218" s="188"/>
      <c r="F1218" s="67"/>
    </row>
    <row r="1219" spans="4:6" s="2" customFormat="1" ht="15.75" customHeight="1">
      <c r="D1219" s="188"/>
      <c r="E1219" s="188"/>
      <c r="F1219" s="67"/>
    </row>
    <row r="1220" spans="4:6" s="2" customFormat="1" ht="15.75" customHeight="1">
      <c r="D1220" s="188"/>
      <c r="E1220" s="188"/>
      <c r="F1220" s="67"/>
    </row>
    <row r="1221" spans="4:6" s="2" customFormat="1" ht="15.75" customHeight="1">
      <c r="D1221" s="188"/>
      <c r="E1221" s="188"/>
      <c r="F1221" s="67"/>
    </row>
    <row r="1222" spans="4:6" s="2" customFormat="1" ht="15.75" customHeight="1">
      <c r="D1222" s="188"/>
      <c r="E1222" s="188"/>
      <c r="F1222" s="67"/>
    </row>
    <row r="1223" spans="4:6" s="2" customFormat="1" ht="15.75" customHeight="1">
      <c r="D1223" s="188"/>
      <c r="E1223" s="188"/>
      <c r="F1223" s="67"/>
    </row>
    <row r="1224" spans="4:6" s="2" customFormat="1" ht="15.75" customHeight="1">
      <c r="D1224" s="188"/>
      <c r="E1224" s="188"/>
      <c r="F1224" s="67"/>
    </row>
    <row r="1225" spans="4:6" s="2" customFormat="1" ht="15.75" customHeight="1">
      <c r="D1225" s="188"/>
      <c r="E1225" s="188"/>
      <c r="F1225" s="67"/>
    </row>
    <row r="1226" spans="4:6" s="2" customFormat="1" ht="15.75" customHeight="1">
      <c r="D1226" s="188"/>
      <c r="E1226" s="188"/>
      <c r="F1226" s="67"/>
    </row>
    <row r="1227" spans="4:6" s="2" customFormat="1" ht="15.75" customHeight="1">
      <c r="D1227" s="188"/>
      <c r="E1227" s="188"/>
      <c r="F1227" s="67"/>
    </row>
    <row r="1228" spans="4:6" s="2" customFormat="1" ht="15.75" customHeight="1">
      <c r="D1228" s="188"/>
      <c r="E1228" s="188"/>
      <c r="F1228" s="67"/>
    </row>
    <row r="1229" spans="4:6" s="2" customFormat="1" ht="15.75" customHeight="1">
      <c r="D1229" s="188"/>
      <c r="E1229" s="188"/>
      <c r="F1229" s="67"/>
    </row>
    <row r="1230" spans="4:6" s="2" customFormat="1" ht="15.75" customHeight="1">
      <c r="D1230" s="188"/>
      <c r="E1230" s="188"/>
      <c r="F1230" s="67"/>
    </row>
    <row r="1231" spans="4:6" s="2" customFormat="1" ht="15.75" customHeight="1">
      <c r="D1231" s="188"/>
      <c r="E1231" s="188"/>
      <c r="F1231" s="67"/>
    </row>
    <row r="1232" spans="4:6" s="2" customFormat="1" ht="15.75" customHeight="1">
      <c r="D1232" s="188"/>
      <c r="E1232" s="188"/>
      <c r="F1232" s="67"/>
    </row>
    <row r="1233" spans="4:6" s="2" customFormat="1" ht="15.75" customHeight="1">
      <c r="D1233" s="188"/>
      <c r="E1233" s="188"/>
      <c r="F1233" s="67"/>
    </row>
    <row r="1234" spans="4:6" s="2" customFormat="1" ht="15.75" customHeight="1">
      <c r="D1234" s="188"/>
      <c r="E1234" s="188"/>
      <c r="F1234" s="67"/>
    </row>
    <row r="1235" spans="4:6" s="2" customFormat="1" ht="15.75" customHeight="1">
      <c r="D1235" s="188"/>
      <c r="E1235" s="188"/>
      <c r="F1235" s="67"/>
    </row>
    <row r="1236" spans="4:6" s="2" customFormat="1" ht="15.75" customHeight="1">
      <c r="D1236" s="188"/>
      <c r="E1236" s="188"/>
      <c r="F1236" s="67"/>
    </row>
    <row r="1237" spans="4:6" s="2" customFormat="1" ht="15.75" customHeight="1">
      <c r="D1237" s="188"/>
      <c r="E1237" s="188"/>
      <c r="F1237" s="67"/>
    </row>
    <row r="1238" spans="4:6" s="2" customFormat="1" ht="15.75" customHeight="1">
      <c r="D1238" s="188"/>
      <c r="E1238" s="188"/>
      <c r="F1238" s="67"/>
    </row>
    <row r="1239" spans="4:6" s="2" customFormat="1" ht="15.75" customHeight="1">
      <c r="D1239" s="188"/>
      <c r="E1239" s="188"/>
      <c r="F1239" s="67"/>
    </row>
    <row r="1240" spans="4:6" s="2" customFormat="1" ht="15.75" customHeight="1">
      <c r="D1240" s="188"/>
      <c r="E1240" s="188"/>
      <c r="F1240" s="67"/>
    </row>
    <row r="1241" spans="4:6" s="2" customFormat="1" ht="15.75" customHeight="1">
      <c r="D1241" s="188"/>
      <c r="E1241" s="188"/>
      <c r="F1241" s="67"/>
    </row>
    <row r="1242" spans="4:6" s="2" customFormat="1" ht="15.75" customHeight="1">
      <c r="D1242" s="188"/>
      <c r="E1242" s="188"/>
      <c r="F1242" s="67"/>
    </row>
    <row r="1243" spans="4:6" s="2" customFormat="1" ht="15.75" customHeight="1">
      <c r="D1243" s="188"/>
      <c r="E1243" s="188"/>
      <c r="F1243" s="67"/>
    </row>
    <row r="1244" spans="4:6" s="2" customFormat="1" ht="15.75" customHeight="1">
      <c r="D1244" s="188"/>
      <c r="E1244" s="188"/>
      <c r="F1244" s="67"/>
    </row>
    <row r="1245" spans="4:6" s="2" customFormat="1" ht="15.75" customHeight="1">
      <c r="D1245" s="188"/>
      <c r="E1245" s="188"/>
      <c r="F1245" s="67"/>
    </row>
    <row r="1246" spans="4:6" s="2" customFormat="1" ht="15.75" customHeight="1">
      <c r="D1246" s="188"/>
      <c r="E1246" s="188"/>
      <c r="F1246" s="67"/>
    </row>
    <row r="1247" spans="4:6" s="2" customFormat="1" ht="15.75" customHeight="1">
      <c r="D1247" s="188"/>
      <c r="E1247" s="188"/>
      <c r="F1247" s="67"/>
    </row>
    <row r="1248" spans="4:6" s="2" customFormat="1" ht="15.75" customHeight="1">
      <c r="D1248" s="188"/>
      <c r="E1248" s="188"/>
      <c r="F1248" s="67"/>
    </row>
    <row r="1249" spans="4:6" s="2" customFormat="1" ht="15.75" customHeight="1">
      <c r="D1249" s="188"/>
      <c r="E1249" s="188"/>
      <c r="F1249" s="67"/>
    </row>
    <row r="1250" spans="4:6" s="2" customFormat="1" ht="15.75" customHeight="1">
      <c r="D1250" s="188"/>
      <c r="E1250" s="188"/>
      <c r="F1250" s="67"/>
    </row>
    <row r="1251" spans="4:6" s="2" customFormat="1" ht="15.75" customHeight="1">
      <c r="D1251" s="188"/>
      <c r="E1251" s="188"/>
      <c r="F1251" s="67"/>
    </row>
    <row r="1252" spans="4:6" s="2" customFormat="1" ht="15.75" customHeight="1">
      <c r="D1252" s="188"/>
      <c r="E1252" s="188"/>
      <c r="F1252" s="67"/>
    </row>
    <row r="1253" spans="4:6" s="2" customFormat="1" ht="15.75" customHeight="1">
      <c r="D1253" s="188"/>
      <c r="E1253" s="188"/>
      <c r="F1253" s="67"/>
    </row>
    <row r="1254" spans="4:6" s="2" customFormat="1" ht="15.75" customHeight="1">
      <c r="D1254" s="188"/>
      <c r="E1254" s="188"/>
      <c r="F1254" s="67"/>
    </row>
    <row r="1255" spans="4:6" s="2" customFormat="1" ht="15.75" customHeight="1">
      <c r="D1255" s="188"/>
      <c r="E1255" s="188"/>
      <c r="F1255" s="67"/>
    </row>
    <row r="1256" spans="4:6" s="2" customFormat="1" ht="15.75" customHeight="1">
      <c r="D1256" s="188"/>
      <c r="E1256" s="188"/>
      <c r="F1256" s="67"/>
    </row>
    <row r="1257" spans="4:6" s="2" customFormat="1" ht="15.75" customHeight="1">
      <c r="D1257" s="188"/>
      <c r="E1257" s="188"/>
      <c r="F1257" s="67"/>
    </row>
    <row r="1258" spans="4:6" s="2" customFormat="1" ht="15.75" customHeight="1">
      <c r="D1258" s="188"/>
      <c r="E1258" s="188"/>
      <c r="F1258" s="67"/>
    </row>
    <row r="1259" spans="4:6" s="2" customFormat="1" ht="15.75" customHeight="1">
      <c r="D1259" s="188"/>
      <c r="E1259" s="188"/>
      <c r="F1259" s="67"/>
    </row>
    <row r="1260" spans="4:6" s="2" customFormat="1" ht="15.75" customHeight="1">
      <c r="D1260" s="188"/>
      <c r="E1260" s="188"/>
      <c r="F1260" s="67"/>
    </row>
    <row r="1261" spans="4:6" s="2" customFormat="1" ht="15.75" customHeight="1">
      <c r="D1261" s="188"/>
      <c r="E1261" s="188"/>
      <c r="F1261" s="67"/>
    </row>
    <row r="1262" spans="4:6" s="2" customFormat="1" ht="15.75" customHeight="1">
      <c r="D1262" s="188"/>
      <c r="E1262" s="188"/>
      <c r="F1262" s="67"/>
    </row>
    <row r="1263" spans="4:6" s="2" customFormat="1" ht="15.75" customHeight="1">
      <c r="D1263" s="188"/>
      <c r="E1263" s="188"/>
      <c r="F1263" s="67"/>
    </row>
    <row r="1264" spans="4:6" s="2" customFormat="1" ht="15.75" customHeight="1">
      <c r="D1264" s="188"/>
      <c r="E1264" s="188"/>
      <c r="F1264" s="67"/>
    </row>
    <row r="1265" spans="4:6" s="2" customFormat="1" ht="15.75" customHeight="1">
      <c r="D1265" s="188"/>
      <c r="E1265" s="188"/>
      <c r="F1265" s="67"/>
    </row>
    <row r="1266" spans="4:6" s="2" customFormat="1" ht="15.75" customHeight="1">
      <c r="D1266" s="188"/>
      <c r="E1266" s="188"/>
      <c r="F1266" s="67"/>
    </row>
    <row r="1267" spans="4:6" s="2" customFormat="1" ht="15.75" customHeight="1">
      <c r="D1267" s="188"/>
      <c r="E1267" s="188"/>
      <c r="F1267" s="67"/>
    </row>
    <row r="1268" spans="4:6" s="2" customFormat="1" ht="15.75" customHeight="1">
      <c r="D1268" s="188"/>
      <c r="E1268" s="188"/>
      <c r="F1268" s="67"/>
    </row>
    <row r="1269" spans="4:6" s="2" customFormat="1" ht="15.75" customHeight="1">
      <c r="D1269" s="188"/>
      <c r="E1269" s="188"/>
      <c r="F1269" s="67"/>
    </row>
    <row r="1270" spans="4:6" s="2" customFormat="1" ht="15.75" customHeight="1">
      <c r="D1270" s="188"/>
      <c r="E1270" s="188"/>
      <c r="F1270" s="67"/>
    </row>
    <row r="1271" spans="4:6" s="2" customFormat="1" ht="15.75" customHeight="1">
      <c r="D1271" s="188"/>
      <c r="E1271" s="188"/>
      <c r="F1271" s="67"/>
    </row>
    <row r="1272" spans="4:6" s="2" customFormat="1" ht="15.75" customHeight="1">
      <c r="D1272" s="188"/>
      <c r="E1272" s="188"/>
      <c r="F1272" s="67"/>
    </row>
    <row r="1273" spans="4:6" s="2" customFormat="1" ht="15.75" customHeight="1">
      <c r="D1273" s="188"/>
      <c r="E1273" s="188"/>
      <c r="F1273" s="67"/>
    </row>
    <row r="1274" spans="4:6" s="2" customFormat="1" ht="15.75" customHeight="1">
      <c r="D1274" s="188"/>
      <c r="E1274" s="188"/>
      <c r="F1274" s="67"/>
    </row>
    <row r="1275" spans="4:6" s="2" customFormat="1" ht="15.75" customHeight="1">
      <c r="D1275" s="188"/>
      <c r="E1275" s="188"/>
      <c r="F1275" s="67"/>
    </row>
    <row r="1276" spans="4:6" s="2" customFormat="1" ht="15.75" customHeight="1">
      <c r="D1276" s="188"/>
      <c r="E1276" s="188"/>
      <c r="F1276" s="67"/>
    </row>
    <row r="1277" spans="4:6" s="2" customFormat="1" ht="15.75" customHeight="1">
      <c r="D1277" s="188"/>
      <c r="E1277" s="188"/>
      <c r="F1277" s="67"/>
    </row>
    <row r="1278" spans="4:6" s="2" customFormat="1" ht="15.75" customHeight="1">
      <c r="D1278" s="188"/>
      <c r="E1278" s="188"/>
      <c r="F1278" s="67"/>
    </row>
    <row r="1279" spans="4:6" s="2" customFormat="1" ht="15.75" customHeight="1">
      <c r="D1279" s="188"/>
      <c r="E1279" s="188"/>
      <c r="F1279" s="67"/>
    </row>
    <row r="1280" spans="4:6" s="2" customFormat="1" ht="15.75" customHeight="1">
      <c r="D1280" s="188"/>
      <c r="E1280" s="188"/>
      <c r="F1280" s="67"/>
    </row>
    <row r="1281" spans="4:6" s="2" customFormat="1" ht="15.75" customHeight="1">
      <c r="D1281" s="188"/>
      <c r="E1281" s="188"/>
      <c r="F1281" s="67"/>
    </row>
    <row r="1282" spans="4:6" s="2" customFormat="1" ht="15.75" customHeight="1">
      <c r="D1282" s="188"/>
      <c r="E1282" s="188"/>
      <c r="F1282" s="67"/>
    </row>
    <row r="1283" spans="4:6" s="2" customFormat="1" ht="15.75" customHeight="1">
      <c r="D1283" s="188"/>
      <c r="E1283" s="188"/>
      <c r="F1283" s="67"/>
    </row>
    <row r="1284" spans="4:6" s="2" customFormat="1" ht="15.75" customHeight="1">
      <c r="D1284" s="188"/>
      <c r="E1284" s="188"/>
      <c r="F1284" s="67"/>
    </row>
    <row r="1285" spans="4:6" s="2" customFormat="1" ht="15.75" customHeight="1">
      <c r="D1285" s="188"/>
      <c r="E1285" s="188"/>
      <c r="F1285" s="67"/>
    </row>
    <row r="1286" spans="4:6" s="2" customFormat="1" ht="15.75" customHeight="1">
      <c r="D1286" s="188"/>
      <c r="E1286" s="188"/>
      <c r="F1286" s="67"/>
    </row>
    <row r="1287" spans="4:6" s="2" customFormat="1" ht="15.75" customHeight="1">
      <c r="D1287" s="188"/>
      <c r="E1287" s="188"/>
      <c r="F1287" s="67"/>
    </row>
    <row r="1288" spans="4:6" s="2" customFormat="1" ht="15.75" customHeight="1">
      <c r="D1288" s="188"/>
      <c r="E1288" s="188"/>
      <c r="F1288" s="67"/>
    </row>
    <row r="1289" spans="4:6" s="2" customFormat="1" ht="15.75" customHeight="1">
      <c r="D1289" s="188"/>
      <c r="E1289" s="188"/>
      <c r="F1289" s="67"/>
    </row>
    <row r="1290" spans="4:6" s="2" customFormat="1" ht="15.75" customHeight="1">
      <c r="D1290" s="188"/>
      <c r="E1290" s="188"/>
      <c r="F1290" s="67"/>
    </row>
    <row r="1291" spans="4:6" s="2" customFormat="1" ht="15.75" customHeight="1">
      <c r="D1291" s="188"/>
      <c r="E1291" s="188"/>
      <c r="F1291" s="67"/>
    </row>
    <row r="1292" spans="4:6" s="2" customFormat="1" ht="15.75" customHeight="1">
      <c r="D1292" s="188"/>
      <c r="E1292" s="188"/>
      <c r="F1292" s="67"/>
    </row>
    <row r="1293" spans="4:6" s="2" customFormat="1" ht="15.75" customHeight="1">
      <c r="D1293" s="188"/>
      <c r="E1293" s="188"/>
      <c r="F1293" s="67"/>
    </row>
    <row r="1294" spans="4:6" s="2" customFormat="1" ht="15.75" customHeight="1">
      <c r="D1294" s="188"/>
      <c r="E1294" s="188"/>
      <c r="F1294" s="67"/>
    </row>
    <row r="1295" spans="4:6" s="2" customFormat="1" ht="15.75" customHeight="1">
      <c r="D1295" s="188"/>
      <c r="E1295" s="188"/>
      <c r="F1295" s="67"/>
    </row>
    <row r="1296" spans="4:6" s="2" customFormat="1" ht="15.75" customHeight="1">
      <c r="D1296" s="188"/>
      <c r="E1296" s="188"/>
      <c r="F1296" s="67"/>
    </row>
    <row r="1297" spans="4:6" s="2" customFormat="1" ht="15.75" customHeight="1">
      <c r="D1297" s="188"/>
      <c r="E1297" s="188"/>
      <c r="F1297" s="67"/>
    </row>
    <row r="1298" spans="4:6" s="2" customFormat="1" ht="15.75" customHeight="1">
      <c r="D1298" s="188"/>
      <c r="E1298" s="188"/>
      <c r="F1298" s="67"/>
    </row>
    <row r="1299" spans="4:6" s="2" customFormat="1" ht="15.75" customHeight="1">
      <c r="D1299" s="188"/>
      <c r="E1299" s="188"/>
      <c r="F1299" s="67"/>
    </row>
    <row r="1300" spans="4:6" s="2" customFormat="1" ht="15.75" customHeight="1">
      <c r="D1300" s="188"/>
      <c r="E1300" s="188"/>
      <c r="F1300" s="67"/>
    </row>
    <row r="1301" spans="4:6" s="2" customFormat="1" ht="15.75" customHeight="1">
      <c r="D1301" s="188"/>
      <c r="E1301" s="188"/>
      <c r="F1301" s="67"/>
    </row>
    <row r="1302" spans="4:6" s="2" customFormat="1" ht="15.75" customHeight="1">
      <c r="D1302" s="188"/>
      <c r="E1302" s="188"/>
      <c r="F1302" s="67"/>
    </row>
    <row r="1303" spans="4:6" s="2" customFormat="1" ht="15.75" customHeight="1">
      <c r="D1303" s="188"/>
      <c r="E1303" s="188"/>
      <c r="F1303" s="67"/>
    </row>
    <row r="1304" spans="4:6" s="2" customFormat="1" ht="15.75" customHeight="1">
      <c r="D1304" s="188"/>
      <c r="E1304" s="188"/>
      <c r="F1304" s="67"/>
    </row>
    <row r="1305" spans="4:6" s="2" customFormat="1" ht="15.75" customHeight="1">
      <c r="D1305" s="188"/>
      <c r="E1305" s="188"/>
      <c r="F1305" s="67"/>
    </row>
    <row r="1306" spans="4:6" s="2" customFormat="1" ht="15.75" customHeight="1">
      <c r="D1306" s="188"/>
      <c r="E1306" s="188"/>
      <c r="F1306" s="67"/>
    </row>
    <row r="1307" spans="4:6" s="2" customFormat="1" ht="15.75" customHeight="1">
      <c r="D1307" s="188"/>
      <c r="E1307" s="188"/>
      <c r="F1307" s="67"/>
    </row>
    <row r="1308" spans="4:6" s="2" customFormat="1" ht="15.75" customHeight="1">
      <c r="D1308" s="188"/>
      <c r="E1308" s="188"/>
      <c r="F1308" s="67"/>
    </row>
    <row r="1309" spans="4:6" s="2" customFormat="1" ht="15.75" customHeight="1">
      <c r="D1309" s="188"/>
      <c r="E1309" s="188"/>
      <c r="F1309" s="67"/>
    </row>
    <row r="1310" spans="4:6" s="2" customFormat="1" ht="15.75" customHeight="1">
      <c r="D1310" s="188"/>
      <c r="E1310" s="188"/>
      <c r="F1310" s="67"/>
    </row>
    <row r="1311" spans="4:6" s="2" customFormat="1" ht="15.75" customHeight="1">
      <c r="D1311" s="188"/>
      <c r="E1311" s="188"/>
      <c r="F1311" s="67"/>
    </row>
    <row r="1312" spans="4:6" s="2" customFormat="1" ht="15.75" customHeight="1">
      <c r="D1312" s="188"/>
      <c r="E1312" s="188"/>
      <c r="F1312" s="67"/>
    </row>
    <row r="1313" spans="4:6" s="2" customFormat="1" ht="15.75" customHeight="1">
      <c r="D1313" s="188"/>
      <c r="E1313" s="188"/>
      <c r="F1313" s="67"/>
    </row>
    <row r="1314" spans="4:6" s="2" customFormat="1" ht="15.75" customHeight="1">
      <c r="D1314" s="188"/>
      <c r="E1314" s="188"/>
      <c r="F1314" s="67"/>
    </row>
    <row r="1315" spans="4:6" s="2" customFormat="1" ht="15.75" customHeight="1">
      <c r="D1315" s="188"/>
      <c r="E1315" s="188"/>
      <c r="F1315" s="67"/>
    </row>
    <row r="1316" spans="4:6" s="2" customFormat="1" ht="15.75" customHeight="1">
      <c r="D1316" s="188"/>
      <c r="E1316" s="188"/>
      <c r="F1316" s="67"/>
    </row>
    <row r="1317" spans="4:6" s="2" customFormat="1" ht="15.75" customHeight="1">
      <c r="D1317" s="188"/>
      <c r="E1317" s="188"/>
      <c r="F1317" s="67"/>
    </row>
    <row r="1318" spans="4:6" s="2" customFormat="1" ht="15.75" customHeight="1">
      <c r="D1318" s="188"/>
      <c r="E1318" s="188"/>
      <c r="F1318" s="67"/>
    </row>
    <row r="1319" spans="4:6" s="2" customFormat="1" ht="15.75" customHeight="1">
      <c r="D1319" s="188"/>
      <c r="E1319" s="188"/>
      <c r="F1319" s="67"/>
    </row>
    <row r="1320" spans="4:6" s="2" customFormat="1" ht="15.75" customHeight="1">
      <c r="D1320" s="188"/>
      <c r="E1320" s="188"/>
      <c r="F1320" s="67"/>
    </row>
    <row r="1321" spans="4:6" s="2" customFormat="1" ht="15.75" customHeight="1">
      <c r="D1321" s="188"/>
      <c r="E1321" s="188"/>
      <c r="F1321" s="67"/>
    </row>
    <row r="1322" spans="4:6" s="2" customFormat="1" ht="15.75" customHeight="1">
      <c r="D1322" s="188"/>
      <c r="E1322" s="188"/>
      <c r="F1322" s="67"/>
    </row>
    <row r="1323" spans="4:6" s="2" customFormat="1" ht="15.75" customHeight="1">
      <c r="D1323" s="188"/>
      <c r="E1323" s="188"/>
      <c r="F1323" s="67"/>
    </row>
    <row r="1324" spans="4:6" s="2" customFormat="1" ht="15.75" customHeight="1">
      <c r="D1324" s="188"/>
      <c r="E1324" s="188"/>
      <c r="F1324" s="67"/>
    </row>
    <row r="1325" spans="4:6" s="2" customFormat="1" ht="15.75" customHeight="1">
      <c r="D1325" s="188"/>
      <c r="E1325" s="188"/>
      <c r="F1325" s="67"/>
    </row>
    <row r="1326" spans="4:6" s="2" customFormat="1" ht="15.75" customHeight="1">
      <c r="D1326" s="188"/>
      <c r="E1326" s="188"/>
      <c r="F1326" s="67"/>
    </row>
    <row r="1327" spans="4:6" s="2" customFormat="1" ht="15.75" customHeight="1">
      <c r="D1327" s="188"/>
      <c r="E1327" s="188"/>
      <c r="F1327" s="67"/>
    </row>
    <row r="1328" spans="4:6" s="2" customFormat="1" ht="15.75" customHeight="1">
      <c r="D1328" s="188"/>
      <c r="E1328" s="188"/>
      <c r="F1328" s="67"/>
    </row>
    <row r="1329" spans="4:6" s="2" customFormat="1" ht="15.75" customHeight="1">
      <c r="D1329" s="188"/>
      <c r="E1329" s="188"/>
      <c r="F1329" s="67"/>
    </row>
    <row r="1330" spans="4:6" s="2" customFormat="1" ht="15.75" customHeight="1">
      <c r="D1330" s="188"/>
      <c r="E1330" s="188"/>
      <c r="F1330" s="67"/>
    </row>
    <row r="1331" spans="4:6" s="2" customFormat="1" ht="15.75" customHeight="1">
      <c r="D1331" s="188"/>
      <c r="E1331" s="188"/>
      <c r="F1331" s="67"/>
    </row>
    <row r="1332" spans="4:6" s="2" customFormat="1" ht="15.75" customHeight="1">
      <c r="D1332" s="188"/>
      <c r="E1332" s="188"/>
      <c r="F1332" s="67"/>
    </row>
    <row r="1333" spans="4:6" s="2" customFormat="1" ht="15.75" customHeight="1">
      <c r="D1333" s="188"/>
      <c r="E1333" s="188"/>
      <c r="F1333" s="67"/>
    </row>
    <row r="1334" spans="4:6" s="2" customFormat="1" ht="15.75" customHeight="1">
      <c r="D1334" s="188"/>
      <c r="E1334" s="188"/>
      <c r="F1334" s="67"/>
    </row>
    <row r="1335" spans="4:6" s="2" customFormat="1" ht="15.75" customHeight="1">
      <c r="D1335" s="188"/>
      <c r="E1335" s="188"/>
      <c r="F1335" s="67"/>
    </row>
    <row r="1336" spans="4:6" s="2" customFormat="1" ht="15.75" customHeight="1">
      <c r="D1336" s="188"/>
      <c r="E1336" s="188"/>
      <c r="F1336" s="67"/>
    </row>
    <row r="1337" spans="4:6" s="2" customFormat="1" ht="15.75" customHeight="1">
      <c r="D1337" s="188"/>
      <c r="E1337" s="188"/>
      <c r="F1337" s="67"/>
    </row>
    <row r="1338" spans="4:6" s="2" customFormat="1" ht="15.75" customHeight="1">
      <c r="D1338" s="188"/>
      <c r="E1338" s="188"/>
      <c r="F1338" s="67"/>
    </row>
    <row r="1339" spans="4:6" s="2" customFormat="1" ht="15.75" customHeight="1">
      <c r="D1339" s="188"/>
      <c r="E1339" s="188"/>
      <c r="F1339" s="67"/>
    </row>
    <row r="1340" spans="4:6" s="2" customFormat="1" ht="15.75" customHeight="1">
      <c r="D1340" s="188"/>
      <c r="E1340" s="188"/>
      <c r="F1340" s="67"/>
    </row>
    <row r="1341" spans="4:6" s="2" customFormat="1" ht="15.75" customHeight="1">
      <c r="D1341" s="188"/>
      <c r="E1341" s="188"/>
      <c r="F1341" s="67"/>
    </row>
    <row r="1342" spans="4:6" s="2" customFormat="1" ht="15.75" customHeight="1">
      <c r="D1342" s="188"/>
      <c r="E1342" s="188"/>
      <c r="F1342" s="67"/>
    </row>
    <row r="1343" spans="4:6" s="2" customFormat="1" ht="15.75" customHeight="1">
      <c r="D1343" s="188"/>
      <c r="E1343" s="188"/>
      <c r="F1343" s="67"/>
    </row>
    <row r="1344" spans="4:6" s="2" customFormat="1" ht="15.75" customHeight="1">
      <c r="D1344" s="188"/>
      <c r="E1344" s="188"/>
      <c r="F1344" s="67"/>
    </row>
    <row r="1345" spans="4:6" s="2" customFormat="1" ht="15.75" customHeight="1">
      <c r="D1345" s="188"/>
      <c r="E1345" s="188"/>
      <c r="F1345" s="67"/>
    </row>
    <row r="1346" spans="4:6" s="2" customFormat="1" ht="15.75" customHeight="1">
      <c r="D1346" s="188"/>
      <c r="E1346" s="188"/>
      <c r="F1346" s="67"/>
    </row>
    <row r="1347" spans="4:6" s="2" customFormat="1" ht="15.75" customHeight="1">
      <c r="D1347" s="188"/>
      <c r="E1347" s="188"/>
      <c r="F1347" s="67"/>
    </row>
    <row r="1348" spans="4:6" s="2" customFormat="1" ht="15.75" customHeight="1">
      <c r="D1348" s="188"/>
      <c r="E1348" s="188"/>
      <c r="F1348" s="67"/>
    </row>
    <row r="1349" spans="4:6" s="2" customFormat="1" ht="15.75" customHeight="1">
      <c r="D1349" s="188"/>
      <c r="E1349" s="188"/>
      <c r="F1349" s="67"/>
    </row>
    <row r="1350" spans="4:6" s="2" customFormat="1" ht="15.75" customHeight="1">
      <c r="D1350" s="188"/>
      <c r="E1350" s="188"/>
      <c r="F1350" s="67"/>
    </row>
    <row r="1351" spans="4:6" s="2" customFormat="1" ht="15.75" customHeight="1">
      <c r="D1351" s="188"/>
      <c r="E1351" s="188"/>
      <c r="F1351" s="67"/>
    </row>
    <row r="1352" spans="4:6" s="2" customFormat="1" ht="15.75" customHeight="1">
      <c r="D1352" s="188"/>
      <c r="E1352" s="188"/>
      <c r="F1352" s="67"/>
    </row>
    <row r="1353" spans="4:6" s="2" customFormat="1" ht="15.75" customHeight="1">
      <c r="D1353" s="188"/>
      <c r="E1353" s="188"/>
      <c r="F1353" s="67"/>
    </row>
    <row r="1354" spans="4:6" s="2" customFormat="1" ht="15.75" customHeight="1">
      <c r="D1354" s="188"/>
      <c r="E1354" s="188"/>
      <c r="F1354" s="67"/>
    </row>
    <row r="1355" spans="4:6" s="2" customFormat="1" ht="15.75" customHeight="1">
      <c r="D1355" s="188"/>
      <c r="E1355" s="188"/>
      <c r="F1355" s="67"/>
    </row>
    <row r="1356" spans="4:6" s="2" customFormat="1" ht="15.75" customHeight="1">
      <c r="D1356" s="188"/>
      <c r="E1356" s="188"/>
      <c r="F1356" s="67"/>
    </row>
    <row r="1357" spans="4:6" s="2" customFormat="1" ht="15.75" customHeight="1">
      <c r="D1357" s="188"/>
      <c r="E1357" s="188"/>
      <c r="F1357" s="67"/>
    </row>
    <row r="1358" spans="4:6" s="2" customFormat="1" ht="15.75" customHeight="1">
      <c r="D1358" s="188"/>
      <c r="E1358" s="188"/>
      <c r="F1358" s="67"/>
    </row>
    <row r="1359" spans="4:6" s="2" customFormat="1" ht="15.75" customHeight="1">
      <c r="D1359" s="188"/>
      <c r="E1359" s="188"/>
      <c r="F1359" s="67"/>
    </row>
    <row r="1360" spans="4:6" s="2" customFormat="1" ht="15.75" customHeight="1">
      <c r="D1360" s="188"/>
      <c r="E1360" s="188"/>
      <c r="F1360" s="67"/>
    </row>
    <row r="1361" spans="4:6" s="2" customFormat="1" ht="15.75" customHeight="1">
      <c r="D1361" s="188"/>
      <c r="E1361" s="188"/>
      <c r="F1361" s="67"/>
    </row>
    <row r="1362" spans="4:6" s="2" customFormat="1" ht="15.75" customHeight="1">
      <c r="D1362" s="188"/>
      <c r="E1362" s="188"/>
      <c r="F1362" s="67"/>
    </row>
    <row r="1363" spans="4:6" s="2" customFormat="1" ht="15.75" customHeight="1">
      <c r="D1363" s="188"/>
      <c r="E1363" s="188"/>
      <c r="F1363" s="67"/>
    </row>
    <row r="1364" spans="4:6" s="2" customFormat="1" ht="15.75" customHeight="1">
      <c r="D1364" s="188"/>
      <c r="E1364" s="188"/>
      <c r="F1364" s="67"/>
    </row>
    <row r="1365" spans="4:6" s="2" customFormat="1" ht="15.75" customHeight="1">
      <c r="D1365" s="188"/>
      <c r="E1365" s="188"/>
      <c r="F1365" s="67"/>
    </row>
    <row r="1366" spans="4:6" s="2" customFormat="1" ht="15.75" customHeight="1">
      <c r="D1366" s="188"/>
      <c r="E1366" s="188"/>
      <c r="F1366" s="67"/>
    </row>
    <row r="1367" spans="4:6" s="2" customFormat="1" ht="15.75" customHeight="1">
      <c r="D1367" s="188"/>
      <c r="E1367" s="188"/>
      <c r="F1367" s="67"/>
    </row>
    <row r="1368" spans="4:6" s="2" customFormat="1" ht="15.75" customHeight="1">
      <c r="D1368" s="188"/>
      <c r="E1368" s="188"/>
      <c r="F1368" s="67"/>
    </row>
    <row r="1369" spans="4:6" s="2" customFormat="1" ht="15.75" customHeight="1">
      <c r="D1369" s="188"/>
      <c r="E1369" s="188"/>
      <c r="F1369" s="67"/>
    </row>
    <row r="1370" spans="4:6" s="2" customFormat="1" ht="15.75" customHeight="1">
      <c r="D1370" s="188"/>
      <c r="E1370" s="188"/>
      <c r="F1370" s="67"/>
    </row>
    <row r="1371" spans="4:6" s="2" customFormat="1" ht="15.75" customHeight="1">
      <c r="D1371" s="188"/>
      <c r="E1371" s="188"/>
      <c r="F1371" s="67"/>
    </row>
    <row r="1372" spans="4:6" s="2" customFormat="1" ht="15.75" customHeight="1">
      <c r="D1372" s="188"/>
      <c r="E1372" s="188"/>
      <c r="F1372" s="67"/>
    </row>
    <row r="1373" spans="4:6" s="2" customFormat="1" ht="15.75" customHeight="1">
      <c r="D1373" s="188"/>
      <c r="E1373" s="188"/>
      <c r="F1373" s="67"/>
    </row>
    <row r="1374" spans="4:6" s="2" customFormat="1" ht="15.75" customHeight="1">
      <c r="D1374" s="188"/>
      <c r="E1374" s="188"/>
      <c r="F1374" s="67"/>
    </row>
    <row r="1375" spans="4:6" s="2" customFormat="1" ht="15.75" customHeight="1">
      <c r="D1375" s="188"/>
      <c r="E1375" s="188"/>
      <c r="F1375" s="67"/>
    </row>
    <row r="1376" spans="4:6" s="2" customFormat="1" ht="15.75" customHeight="1">
      <c r="D1376" s="188"/>
      <c r="E1376" s="188"/>
      <c r="F1376" s="67"/>
    </row>
    <row r="1377" spans="4:6" s="2" customFormat="1" ht="15.75" customHeight="1">
      <c r="D1377" s="188"/>
      <c r="E1377" s="188"/>
      <c r="F1377" s="67"/>
    </row>
    <row r="1378" spans="4:6" s="2" customFormat="1" ht="15.75" customHeight="1">
      <c r="D1378" s="188"/>
      <c r="E1378" s="188"/>
      <c r="F1378" s="67"/>
    </row>
    <row r="1379" spans="4:6" s="2" customFormat="1" ht="15.75" customHeight="1">
      <c r="D1379" s="188"/>
      <c r="E1379" s="188"/>
      <c r="F1379" s="67"/>
    </row>
    <row r="1380" spans="4:6" s="2" customFormat="1" ht="15.75" customHeight="1">
      <c r="D1380" s="188"/>
      <c r="E1380" s="188"/>
      <c r="F1380" s="67"/>
    </row>
    <row r="1381" spans="4:6" s="2" customFormat="1" ht="15.75" customHeight="1">
      <c r="D1381" s="188"/>
      <c r="E1381" s="188"/>
      <c r="F1381" s="67"/>
    </row>
    <row r="1382" spans="4:6" s="2" customFormat="1" ht="15.75" customHeight="1">
      <c r="D1382" s="188"/>
      <c r="E1382" s="188"/>
      <c r="F1382" s="67"/>
    </row>
    <row r="1383" spans="4:6" s="2" customFormat="1" ht="15.75" customHeight="1">
      <c r="D1383" s="188"/>
      <c r="E1383" s="188"/>
      <c r="F1383" s="67"/>
    </row>
    <row r="1384" spans="4:6" s="2" customFormat="1" ht="15.75" customHeight="1">
      <c r="D1384" s="188"/>
      <c r="E1384" s="188"/>
      <c r="F1384" s="67"/>
    </row>
    <row r="1385" spans="4:6" s="2" customFormat="1" ht="15.75" customHeight="1">
      <c r="D1385" s="188"/>
      <c r="E1385" s="188"/>
      <c r="F1385" s="67"/>
    </row>
    <row r="1386" spans="4:6" s="2" customFormat="1" ht="15.75" customHeight="1">
      <c r="D1386" s="188"/>
      <c r="E1386" s="188"/>
      <c r="F1386" s="67"/>
    </row>
    <row r="1387" spans="4:6" s="2" customFormat="1" ht="15.75" customHeight="1">
      <c r="D1387" s="188"/>
      <c r="E1387" s="188"/>
      <c r="F1387" s="67"/>
    </row>
    <row r="1388" spans="4:6" s="2" customFormat="1" ht="15.75" customHeight="1">
      <c r="D1388" s="188"/>
      <c r="E1388" s="188"/>
      <c r="F1388" s="67"/>
    </row>
    <row r="1389" spans="4:6" s="2" customFormat="1" ht="15.75" customHeight="1">
      <c r="D1389" s="188"/>
      <c r="E1389" s="188"/>
      <c r="F1389" s="67"/>
    </row>
    <row r="1390" spans="4:6" s="2" customFormat="1" ht="15.75" customHeight="1">
      <c r="D1390" s="188"/>
      <c r="E1390" s="188"/>
      <c r="F1390" s="67"/>
    </row>
    <row r="1391" spans="4:6" s="2" customFormat="1" ht="15.75" customHeight="1">
      <c r="D1391" s="188"/>
      <c r="E1391" s="188"/>
      <c r="F1391" s="67"/>
    </row>
    <row r="1392" spans="4:6" s="2" customFormat="1" ht="15.75" customHeight="1">
      <c r="D1392" s="188"/>
      <c r="E1392" s="188"/>
      <c r="F1392" s="67"/>
    </row>
    <row r="1393" spans="4:6" s="2" customFormat="1" ht="15.75" customHeight="1">
      <c r="D1393" s="188"/>
      <c r="E1393" s="188"/>
      <c r="F1393" s="67"/>
    </row>
    <row r="1394" spans="4:6" s="2" customFormat="1" ht="15.75" customHeight="1">
      <c r="D1394" s="188"/>
      <c r="E1394" s="188"/>
      <c r="F1394" s="67"/>
    </row>
    <row r="1395" spans="4:6" s="2" customFormat="1" ht="15.75" customHeight="1">
      <c r="D1395" s="188"/>
      <c r="E1395" s="188"/>
      <c r="F1395" s="67"/>
    </row>
    <row r="1396" spans="4:6" s="2" customFormat="1" ht="15.75" customHeight="1">
      <c r="D1396" s="188"/>
      <c r="E1396" s="188"/>
      <c r="F1396" s="67"/>
    </row>
    <row r="1397" spans="4:6" s="2" customFormat="1" ht="15.75" customHeight="1">
      <c r="D1397" s="188"/>
      <c r="E1397" s="188"/>
      <c r="F1397" s="67"/>
    </row>
    <row r="1398" spans="4:6" s="2" customFormat="1" ht="15.75" customHeight="1">
      <c r="D1398" s="188"/>
      <c r="E1398" s="188"/>
      <c r="F1398" s="67"/>
    </row>
    <row r="1399" spans="4:6" s="2" customFormat="1" ht="15.75" customHeight="1">
      <c r="D1399" s="188"/>
      <c r="E1399" s="188"/>
      <c r="F1399" s="67"/>
    </row>
    <row r="1400" spans="4:6" s="2" customFormat="1" ht="15.75" customHeight="1">
      <c r="D1400" s="188"/>
      <c r="E1400" s="188"/>
      <c r="F1400" s="67"/>
    </row>
    <row r="1401" spans="4:6" s="2" customFormat="1" ht="15.75" customHeight="1">
      <c r="D1401" s="188"/>
      <c r="E1401" s="188"/>
      <c r="F1401" s="67"/>
    </row>
    <row r="1402" spans="4:6" s="2" customFormat="1" ht="15.75" customHeight="1">
      <c r="D1402" s="188"/>
      <c r="E1402" s="188"/>
      <c r="F1402" s="67"/>
    </row>
    <row r="1403" spans="4:6" s="2" customFormat="1" ht="15.75" customHeight="1">
      <c r="D1403" s="188"/>
      <c r="E1403" s="188"/>
      <c r="F1403" s="67"/>
    </row>
    <row r="1404" spans="4:6" s="2" customFormat="1" ht="15.75" customHeight="1">
      <c r="D1404" s="188"/>
      <c r="E1404" s="188"/>
      <c r="F1404" s="67"/>
    </row>
    <row r="1405" spans="4:6" s="2" customFormat="1" ht="15.75" customHeight="1">
      <c r="D1405" s="188"/>
      <c r="E1405" s="188"/>
      <c r="F1405" s="67"/>
    </row>
    <row r="1406" spans="4:6" s="2" customFormat="1" ht="15.75" customHeight="1">
      <c r="D1406" s="188"/>
      <c r="E1406" s="188"/>
      <c r="F1406" s="67"/>
    </row>
    <row r="1407" spans="4:6" s="2" customFormat="1" ht="15.75" customHeight="1">
      <c r="D1407" s="188"/>
      <c r="E1407" s="188"/>
      <c r="F1407" s="67"/>
    </row>
    <row r="1408" spans="4:6" s="2" customFormat="1" ht="15.75" customHeight="1">
      <c r="D1408" s="188"/>
      <c r="E1408" s="188"/>
      <c r="F1408" s="67"/>
    </row>
    <row r="1409" spans="4:6" s="2" customFormat="1" ht="15.75" customHeight="1">
      <c r="D1409" s="188"/>
      <c r="E1409" s="188"/>
      <c r="F1409" s="67"/>
    </row>
    <row r="1410" spans="4:6" s="2" customFormat="1" ht="15.75" customHeight="1">
      <c r="D1410" s="188"/>
      <c r="E1410" s="188"/>
      <c r="F1410" s="67"/>
    </row>
    <row r="1411" spans="4:6" s="2" customFormat="1" ht="15.75" customHeight="1">
      <c r="D1411" s="188"/>
      <c r="E1411" s="188"/>
      <c r="F1411" s="67"/>
    </row>
    <row r="1412" spans="4:6" s="2" customFormat="1" ht="15.75" customHeight="1">
      <c r="D1412" s="188"/>
      <c r="E1412" s="188"/>
      <c r="F1412" s="67"/>
    </row>
    <row r="1413" spans="4:6" s="2" customFormat="1" ht="15.75" customHeight="1">
      <c r="D1413" s="188"/>
      <c r="E1413" s="188"/>
      <c r="F1413" s="67"/>
    </row>
    <row r="1414" spans="4:6" s="2" customFormat="1" ht="15.75" customHeight="1">
      <c r="D1414" s="188"/>
      <c r="E1414" s="188"/>
      <c r="F1414" s="67"/>
    </row>
    <row r="1415" spans="4:6" s="2" customFormat="1" ht="15.75" customHeight="1">
      <c r="D1415" s="188"/>
      <c r="E1415" s="188"/>
      <c r="F1415" s="67"/>
    </row>
    <row r="1416" spans="4:6" s="2" customFormat="1" ht="15.75" customHeight="1">
      <c r="D1416" s="188"/>
      <c r="E1416" s="188"/>
      <c r="F1416" s="67"/>
    </row>
    <row r="1417" spans="4:6" s="2" customFormat="1" ht="15.75" customHeight="1">
      <c r="D1417" s="188"/>
      <c r="E1417" s="188"/>
      <c r="F1417" s="67"/>
    </row>
    <row r="1418" spans="4:6" s="2" customFormat="1" ht="15.75" customHeight="1">
      <c r="D1418" s="188"/>
      <c r="E1418" s="188"/>
      <c r="F1418" s="67"/>
    </row>
    <row r="1419" spans="4:6" s="2" customFormat="1" ht="15.75" customHeight="1">
      <c r="D1419" s="188"/>
      <c r="E1419" s="188"/>
      <c r="F1419" s="67"/>
    </row>
    <row r="1420" spans="4:6" s="2" customFormat="1" ht="15.75" customHeight="1">
      <c r="D1420" s="188"/>
      <c r="E1420" s="188"/>
      <c r="F1420" s="67"/>
    </row>
    <row r="1421" spans="4:6" s="2" customFormat="1" ht="15.75" customHeight="1">
      <c r="D1421" s="188"/>
      <c r="E1421" s="188"/>
      <c r="F1421" s="67"/>
    </row>
    <row r="1422" spans="4:6" s="2" customFormat="1" ht="15.75" customHeight="1">
      <c r="D1422" s="188"/>
      <c r="E1422" s="188"/>
      <c r="F1422" s="67"/>
    </row>
    <row r="1423" spans="4:6" s="2" customFormat="1" ht="15.75" customHeight="1">
      <c r="D1423" s="188"/>
      <c r="E1423" s="188"/>
      <c r="F1423" s="67"/>
    </row>
    <row r="1424" spans="4:6" s="2" customFormat="1" ht="15.75" customHeight="1">
      <c r="D1424" s="188"/>
      <c r="E1424" s="188"/>
      <c r="F1424" s="67"/>
    </row>
    <row r="1425" spans="4:6" s="2" customFormat="1" ht="15.75" customHeight="1">
      <c r="D1425" s="188"/>
      <c r="E1425" s="188"/>
      <c r="F1425" s="67"/>
    </row>
    <row r="1426" spans="4:6" s="2" customFormat="1" ht="15.75" customHeight="1">
      <c r="D1426" s="188"/>
      <c r="E1426" s="188"/>
      <c r="F1426" s="67"/>
    </row>
    <row r="1427" spans="4:6" s="2" customFormat="1" ht="15.75" customHeight="1">
      <c r="D1427" s="188"/>
      <c r="E1427" s="188"/>
      <c r="F1427" s="67"/>
    </row>
    <row r="1428" spans="4:6" s="2" customFormat="1" ht="15.75" customHeight="1">
      <c r="D1428" s="188"/>
      <c r="E1428" s="188"/>
      <c r="F1428" s="67"/>
    </row>
    <row r="1429" spans="4:6" s="2" customFormat="1" ht="15.75" customHeight="1">
      <c r="D1429" s="188"/>
      <c r="E1429" s="188"/>
      <c r="F1429" s="67"/>
    </row>
    <row r="1430" spans="4:6" s="2" customFormat="1" ht="15.75" customHeight="1">
      <c r="D1430" s="188"/>
      <c r="E1430" s="188"/>
      <c r="F1430" s="67"/>
    </row>
    <row r="1431" spans="4:6" s="2" customFormat="1" ht="15.75" customHeight="1">
      <c r="D1431" s="188"/>
      <c r="E1431" s="188"/>
      <c r="F1431" s="67"/>
    </row>
    <row r="1432" spans="4:6" s="2" customFormat="1" ht="15.75" customHeight="1">
      <c r="D1432" s="188"/>
      <c r="E1432" s="188"/>
      <c r="F1432" s="67"/>
    </row>
    <row r="1433" spans="4:6" s="2" customFormat="1" ht="15.75" customHeight="1">
      <c r="D1433" s="188"/>
      <c r="E1433" s="188"/>
      <c r="F1433" s="67"/>
    </row>
    <row r="1434" spans="4:6" s="2" customFormat="1" ht="15.75" customHeight="1">
      <c r="D1434" s="188"/>
      <c r="E1434" s="188"/>
      <c r="F1434" s="67"/>
    </row>
    <row r="1435" spans="4:6" s="2" customFormat="1" ht="15.75" customHeight="1">
      <c r="D1435" s="188"/>
      <c r="E1435" s="188"/>
      <c r="F1435" s="67"/>
    </row>
    <row r="1436" spans="4:6" s="2" customFormat="1" ht="15.75" customHeight="1">
      <c r="D1436" s="188"/>
      <c r="E1436" s="188"/>
      <c r="F1436" s="67"/>
    </row>
    <row r="1437" spans="4:6" s="2" customFormat="1" ht="15.75" customHeight="1">
      <c r="D1437" s="188"/>
      <c r="E1437" s="188"/>
      <c r="F1437" s="67"/>
    </row>
    <row r="1438" spans="4:6" s="2" customFormat="1" ht="15.75" customHeight="1">
      <c r="D1438" s="188"/>
      <c r="E1438" s="188"/>
      <c r="F1438" s="67"/>
    </row>
    <row r="1439" spans="4:6" s="2" customFormat="1" ht="15.75" customHeight="1">
      <c r="D1439" s="188"/>
      <c r="E1439" s="188"/>
      <c r="F1439" s="67"/>
    </row>
    <row r="1440" spans="4:6" s="2" customFormat="1" ht="15.75" customHeight="1">
      <c r="D1440" s="188"/>
      <c r="E1440" s="188"/>
      <c r="F1440" s="67"/>
    </row>
    <row r="1441" spans="4:6" s="2" customFormat="1" ht="15.75" customHeight="1">
      <c r="D1441" s="188"/>
      <c r="E1441" s="188"/>
      <c r="F1441" s="67"/>
    </row>
    <row r="1442" spans="4:6" s="2" customFormat="1" ht="15.75" customHeight="1">
      <c r="D1442" s="188"/>
      <c r="E1442" s="188"/>
      <c r="F1442" s="67"/>
    </row>
    <row r="1443" spans="4:6" s="2" customFormat="1" ht="15.75" customHeight="1">
      <c r="D1443" s="188"/>
      <c r="E1443" s="188"/>
      <c r="F1443" s="67"/>
    </row>
    <row r="1444" spans="4:6" s="2" customFormat="1" ht="15.75" customHeight="1">
      <c r="D1444" s="188"/>
      <c r="E1444" s="188"/>
      <c r="F1444" s="67"/>
    </row>
    <row r="1445" spans="4:6" s="2" customFormat="1" ht="15.75" customHeight="1">
      <c r="D1445" s="188"/>
      <c r="E1445" s="188"/>
      <c r="F1445" s="67"/>
    </row>
    <row r="1446" spans="4:6" s="2" customFormat="1" ht="15.75" customHeight="1">
      <c r="D1446" s="188"/>
      <c r="E1446" s="188"/>
      <c r="F1446" s="67"/>
    </row>
    <row r="1447" spans="4:6" s="2" customFormat="1" ht="15.75" customHeight="1">
      <c r="D1447" s="188"/>
      <c r="E1447" s="188"/>
      <c r="F1447" s="67"/>
    </row>
    <row r="1448" spans="4:6" s="2" customFormat="1" ht="15.75" customHeight="1">
      <c r="D1448" s="188"/>
      <c r="E1448" s="188"/>
      <c r="F1448" s="67"/>
    </row>
    <row r="1449" spans="4:6" s="2" customFormat="1" ht="15.75" customHeight="1">
      <c r="D1449" s="188"/>
      <c r="E1449" s="188"/>
      <c r="F1449" s="67"/>
    </row>
    <row r="1450" spans="4:6" s="2" customFormat="1" ht="15.75" customHeight="1">
      <c r="D1450" s="188"/>
      <c r="E1450" s="188"/>
      <c r="F1450" s="67"/>
    </row>
    <row r="1451" spans="4:6" s="2" customFormat="1" ht="15.75" customHeight="1">
      <c r="D1451" s="188"/>
      <c r="E1451" s="188"/>
      <c r="F1451" s="67"/>
    </row>
    <row r="1452" spans="4:6" s="2" customFormat="1" ht="15.75" customHeight="1">
      <c r="D1452" s="188"/>
      <c r="E1452" s="188"/>
      <c r="F1452" s="67"/>
    </row>
    <row r="1453" spans="4:6" s="2" customFormat="1" ht="15.75" customHeight="1">
      <c r="D1453" s="188"/>
      <c r="E1453" s="188"/>
      <c r="F1453" s="67"/>
    </row>
    <row r="1454" spans="4:6" s="2" customFormat="1" ht="15.75" customHeight="1">
      <c r="D1454" s="188"/>
      <c r="E1454" s="188"/>
      <c r="F1454" s="67"/>
    </row>
    <row r="1455" spans="4:6" s="2" customFormat="1" ht="15.75" customHeight="1">
      <c r="D1455" s="188"/>
      <c r="E1455" s="188"/>
      <c r="F1455" s="67"/>
    </row>
    <row r="1456" spans="4:6" s="2" customFormat="1" ht="15.75" customHeight="1">
      <c r="D1456" s="188"/>
      <c r="E1456" s="188"/>
      <c r="F1456" s="67"/>
    </row>
    <row r="1457" spans="4:6" s="2" customFormat="1" ht="15.75" customHeight="1">
      <c r="D1457" s="188"/>
      <c r="E1457" s="188"/>
      <c r="F1457" s="67"/>
    </row>
    <row r="1458" spans="4:6" s="2" customFormat="1" ht="15.75" customHeight="1">
      <c r="D1458" s="188"/>
      <c r="E1458" s="188"/>
      <c r="F1458" s="67"/>
    </row>
    <row r="1459" spans="4:6" s="2" customFormat="1" ht="15.75" customHeight="1">
      <c r="D1459" s="188"/>
      <c r="E1459" s="188"/>
      <c r="F1459" s="67"/>
    </row>
    <row r="1460" spans="4:6" s="2" customFormat="1" ht="15.75" customHeight="1">
      <c r="D1460" s="188"/>
      <c r="E1460" s="188"/>
      <c r="F1460" s="67"/>
    </row>
    <row r="1461" spans="4:6" s="2" customFormat="1" ht="15.75" customHeight="1">
      <c r="D1461" s="188"/>
      <c r="E1461" s="188"/>
      <c r="F1461" s="67"/>
    </row>
    <row r="1462" spans="4:6" s="2" customFormat="1" ht="15.75" customHeight="1">
      <c r="D1462" s="188"/>
      <c r="E1462" s="188"/>
      <c r="F1462" s="67"/>
    </row>
    <row r="1463" spans="4:6" s="2" customFormat="1" ht="15.75" customHeight="1">
      <c r="D1463" s="188"/>
      <c r="E1463" s="188"/>
      <c r="F1463" s="67"/>
    </row>
    <row r="1464" spans="4:6" s="2" customFormat="1" ht="15.75" customHeight="1">
      <c r="D1464" s="188"/>
      <c r="E1464" s="188"/>
      <c r="F1464" s="67"/>
    </row>
    <row r="1465" spans="4:6" s="2" customFormat="1" ht="15.75" customHeight="1">
      <c r="D1465" s="188"/>
      <c r="E1465" s="188"/>
      <c r="F1465" s="67"/>
    </row>
    <row r="1466" spans="4:6" s="2" customFormat="1" ht="15.75" customHeight="1">
      <c r="D1466" s="188"/>
      <c r="E1466" s="188"/>
      <c r="F1466" s="67"/>
    </row>
    <row r="1467" spans="4:6" s="2" customFormat="1" ht="15.75" customHeight="1">
      <c r="D1467" s="188"/>
      <c r="E1467" s="188"/>
      <c r="F1467" s="67"/>
    </row>
    <row r="1468" spans="4:6" s="2" customFormat="1" ht="15.75" customHeight="1">
      <c r="D1468" s="188"/>
      <c r="E1468" s="188"/>
      <c r="F1468" s="67"/>
    </row>
    <row r="1469" spans="4:6" s="2" customFormat="1" ht="15.75" customHeight="1">
      <c r="D1469" s="188"/>
      <c r="E1469" s="188"/>
      <c r="F1469" s="67"/>
    </row>
    <row r="1470" spans="4:6" s="2" customFormat="1" ht="15.75" customHeight="1">
      <c r="D1470" s="188"/>
      <c r="E1470" s="188"/>
      <c r="F1470" s="67"/>
    </row>
    <row r="1471" spans="4:6" s="2" customFormat="1" ht="15.75" customHeight="1">
      <c r="D1471" s="188"/>
      <c r="E1471" s="188"/>
      <c r="F1471" s="67"/>
    </row>
    <row r="1472" spans="4:6" s="2" customFormat="1" ht="15.75" customHeight="1">
      <c r="D1472" s="188"/>
      <c r="E1472" s="188"/>
      <c r="F1472" s="67"/>
    </row>
    <row r="1473" spans="4:6" s="2" customFormat="1" ht="15.75" customHeight="1">
      <c r="D1473" s="188"/>
      <c r="E1473" s="188"/>
      <c r="F1473" s="67"/>
    </row>
    <row r="1474" spans="4:6" s="2" customFormat="1" ht="15.75" customHeight="1">
      <c r="D1474" s="188"/>
      <c r="E1474" s="188"/>
      <c r="F1474" s="67"/>
    </row>
    <row r="1475" spans="4:6" s="2" customFormat="1" ht="15.75" customHeight="1">
      <c r="D1475" s="188"/>
      <c r="E1475" s="188"/>
      <c r="F1475" s="67"/>
    </row>
    <row r="1476" spans="4:6" s="2" customFormat="1" ht="15.75" customHeight="1">
      <c r="D1476" s="188"/>
      <c r="E1476" s="188"/>
      <c r="F1476" s="67"/>
    </row>
    <row r="1477" spans="4:6" s="2" customFormat="1" ht="15.75" customHeight="1">
      <c r="D1477" s="188"/>
      <c r="E1477" s="188"/>
      <c r="F1477" s="67"/>
    </row>
    <row r="1478" spans="4:6" s="2" customFormat="1" ht="15.75" customHeight="1">
      <c r="D1478" s="188"/>
      <c r="E1478" s="188"/>
      <c r="F1478" s="67"/>
    </row>
    <row r="1479" spans="4:6" s="2" customFormat="1" ht="15.75" customHeight="1">
      <c r="D1479" s="188"/>
      <c r="E1479" s="188"/>
      <c r="F1479" s="67"/>
    </row>
    <row r="1480" spans="4:6" s="2" customFormat="1" ht="15.75" customHeight="1">
      <c r="D1480" s="188"/>
      <c r="E1480" s="188"/>
      <c r="F1480" s="67"/>
    </row>
    <row r="1481" spans="4:6" s="2" customFormat="1" ht="15.75" customHeight="1">
      <c r="D1481" s="188"/>
      <c r="E1481" s="188"/>
      <c r="F1481" s="67"/>
    </row>
    <row r="1482" spans="4:6" s="2" customFormat="1" ht="15.75" customHeight="1">
      <c r="D1482" s="188"/>
      <c r="E1482" s="188"/>
      <c r="F1482" s="67"/>
    </row>
    <row r="1483" spans="4:6" s="2" customFormat="1" ht="15.75" customHeight="1">
      <c r="D1483" s="188"/>
      <c r="E1483" s="188"/>
      <c r="F1483" s="67"/>
    </row>
    <row r="1484" spans="4:6" s="2" customFormat="1" ht="15.75" customHeight="1">
      <c r="D1484" s="188"/>
      <c r="E1484" s="188"/>
      <c r="F1484" s="67"/>
    </row>
    <row r="1485" spans="4:6" s="2" customFormat="1" ht="15.75" customHeight="1">
      <c r="D1485" s="188"/>
      <c r="E1485" s="188"/>
      <c r="F1485" s="67"/>
    </row>
    <row r="1486" spans="4:6" s="2" customFormat="1" ht="15.75" customHeight="1">
      <c r="D1486" s="188"/>
      <c r="E1486" s="188"/>
      <c r="F1486" s="67"/>
    </row>
    <row r="1487" spans="4:6" s="2" customFormat="1" ht="15.75" customHeight="1">
      <c r="D1487" s="188"/>
      <c r="E1487" s="188"/>
      <c r="F1487" s="67"/>
    </row>
    <row r="1488" spans="4:6" s="2" customFormat="1" ht="15.75" customHeight="1">
      <c r="D1488" s="188"/>
      <c r="E1488" s="188"/>
      <c r="F1488" s="67"/>
    </row>
    <row r="1489" spans="4:6" s="2" customFormat="1" ht="15.75" customHeight="1">
      <c r="D1489" s="188"/>
      <c r="E1489" s="188"/>
      <c r="F1489" s="67"/>
    </row>
    <row r="1490" spans="4:6" s="2" customFormat="1" ht="15.75" customHeight="1">
      <c r="D1490" s="188"/>
      <c r="E1490" s="188"/>
      <c r="F1490" s="67"/>
    </row>
    <row r="1491" spans="4:6" s="2" customFormat="1" ht="15.75" customHeight="1">
      <c r="D1491" s="188"/>
      <c r="E1491" s="188"/>
      <c r="F1491" s="67"/>
    </row>
    <row r="1492" spans="4:6" s="2" customFormat="1" ht="15.75" customHeight="1">
      <c r="D1492" s="188"/>
      <c r="E1492" s="188"/>
      <c r="F1492" s="67"/>
    </row>
    <row r="1493" spans="4:6" s="2" customFormat="1" ht="15.75" customHeight="1">
      <c r="D1493" s="188"/>
      <c r="E1493" s="188"/>
      <c r="F1493" s="67"/>
    </row>
    <row r="1494" spans="4:6" s="2" customFormat="1" ht="15.75" customHeight="1">
      <c r="D1494" s="188"/>
      <c r="E1494" s="188"/>
      <c r="F1494" s="67"/>
    </row>
    <row r="1495" spans="4:6" s="2" customFormat="1" ht="15.75" customHeight="1">
      <c r="D1495" s="188"/>
      <c r="E1495" s="188"/>
      <c r="F1495" s="67"/>
    </row>
    <row r="1496" spans="4:6" s="2" customFormat="1" ht="15.75" customHeight="1">
      <c r="D1496" s="188"/>
      <c r="E1496" s="188"/>
      <c r="F1496" s="67"/>
    </row>
    <row r="1497" spans="4:6" s="2" customFormat="1" ht="15.75" customHeight="1">
      <c r="D1497" s="188"/>
      <c r="E1497" s="188"/>
      <c r="F1497" s="67"/>
    </row>
    <row r="1498" spans="4:6" s="2" customFormat="1" ht="15.75" customHeight="1">
      <c r="D1498" s="188"/>
      <c r="E1498" s="188"/>
      <c r="F1498" s="67"/>
    </row>
    <row r="1499" spans="4:6" s="2" customFormat="1" ht="15.75" customHeight="1">
      <c r="D1499" s="188"/>
      <c r="E1499" s="188"/>
      <c r="F1499" s="67"/>
    </row>
    <row r="1500" spans="4:6" s="2" customFormat="1" ht="15.75" customHeight="1">
      <c r="D1500" s="188"/>
      <c r="E1500" s="188"/>
      <c r="F1500" s="67"/>
    </row>
    <row r="1501" spans="4:6" s="2" customFormat="1" ht="15.75" customHeight="1">
      <c r="D1501" s="188"/>
      <c r="E1501" s="188"/>
      <c r="F1501" s="67"/>
    </row>
    <row r="1502" spans="4:6" s="2" customFormat="1" ht="15.75" customHeight="1">
      <c r="D1502" s="188"/>
      <c r="E1502" s="188"/>
      <c r="F1502" s="67"/>
    </row>
    <row r="1503" spans="4:6" s="2" customFormat="1" ht="15.75" customHeight="1">
      <c r="D1503" s="188"/>
      <c r="E1503" s="188"/>
      <c r="F1503" s="67"/>
    </row>
    <row r="1504" spans="4:6" s="2" customFormat="1" ht="15.75" customHeight="1">
      <c r="D1504" s="188"/>
      <c r="E1504" s="188"/>
      <c r="F1504" s="67"/>
    </row>
    <row r="1505" spans="4:6" s="2" customFormat="1" ht="15.75" customHeight="1">
      <c r="D1505" s="188"/>
      <c r="E1505" s="188"/>
      <c r="F1505" s="67"/>
    </row>
    <row r="1506" spans="4:6" s="2" customFormat="1" ht="15.75" customHeight="1">
      <c r="D1506" s="188"/>
      <c r="E1506" s="188"/>
      <c r="F1506" s="67"/>
    </row>
    <row r="1507" spans="4:6" s="2" customFormat="1" ht="15.75" customHeight="1">
      <c r="D1507" s="188"/>
      <c r="E1507" s="188"/>
      <c r="F1507" s="67"/>
    </row>
    <row r="1508" spans="4:6" s="2" customFormat="1" ht="15.75" customHeight="1">
      <c r="D1508" s="188"/>
      <c r="E1508" s="188"/>
      <c r="F1508" s="67"/>
    </row>
    <row r="1509" spans="4:6" s="2" customFormat="1" ht="15.75" customHeight="1">
      <c r="D1509" s="188"/>
      <c r="E1509" s="188"/>
      <c r="F1509" s="67"/>
    </row>
    <row r="1510" spans="4:6" s="2" customFormat="1" ht="15.75" customHeight="1">
      <c r="D1510" s="188"/>
      <c r="E1510" s="188"/>
      <c r="F1510" s="67"/>
    </row>
    <row r="1511" spans="4:6" s="2" customFormat="1" ht="15.75" customHeight="1">
      <c r="D1511" s="188"/>
      <c r="E1511" s="188"/>
      <c r="F1511" s="67"/>
    </row>
    <row r="1512" spans="4:6" s="2" customFormat="1" ht="15.75" customHeight="1">
      <c r="D1512" s="188"/>
      <c r="E1512" s="188"/>
      <c r="F1512" s="67"/>
    </row>
    <row r="1513" spans="4:6" s="2" customFormat="1" ht="15.75" customHeight="1">
      <c r="D1513" s="188"/>
      <c r="E1513" s="188"/>
      <c r="F1513" s="67"/>
    </row>
    <row r="1514" spans="4:6" s="2" customFormat="1" ht="15.75" customHeight="1">
      <c r="D1514" s="188"/>
      <c r="E1514" s="188"/>
      <c r="F1514" s="67"/>
    </row>
    <row r="1515" spans="4:6" s="2" customFormat="1" ht="15.75" customHeight="1">
      <c r="D1515" s="188"/>
      <c r="E1515" s="188"/>
      <c r="F1515" s="67"/>
    </row>
    <row r="1516" spans="4:6" s="2" customFormat="1" ht="15.75" customHeight="1">
      <c r="D1516" s="188"/>
      <c r="E1516" s="188"/>
      <c r="F1516" s="67"/>
    </row>
    <row r="1517" spans="4:6" s="2" customFormat="1" ht="15.75" customHeight="1">
      <c r="D1517" s="188"/>
      <c r="E1517" s="188"/>
      <c r="F1517" s="67"/>
    </row>
    <row r="1518" spans="4:6" s="2" customFormat="1" ht="15.75" customHeight="1">
      <c r="D1518" s="188"/>
      <c r="E1518" s="188"/>
      <c r="F1518" s="67"/>
    </row>
    <row r="1519" spans="4:6" s="2" customFormat="1" ht="15.75" customHeight="1">
      <c r="D1519" s="188"/>
      <c r="E1519" s="188"/>
      <c r="F1519" s="67"/>
    </row>
    <row r="1520" spans="4:6" s="2" customFormat="1" ht="15.75" customHeight="1">
      <c r="D1520" s="188"/>
      <c r="E1520" s="188"/>
      <c r="F1520" s="67"/>
    </row>
    <row r="1521" spans="4:6" s="2" customFormat="1" ht="15.75" customHeight="1">
      <c r="D1521" s="188"/>
      <c r="E1521" s="188"/>
      <c r="F1521" s="67"/>
    </row>
    <row r="1522" spans="4:6" s="2" customFormat="1" ht="15.75" customHeight="1">
      <c r="D1522" s="188"/>
      <c r="E1522" s="188"/>
      <c r="F1522" s="67"/>
    </row>
    <row r="1523" spans="4:6" s="2" customFormat="1" ht="15.75" customHeight="1">
      <c r="D1523" s="188"/>
      <c r="E1523" s="188"/>
      <c r="F1523" s="67"/>
    </row>
    <row r="1524" spans="4:6" s="2" customFormat="1" ht="15.75" customHeight="1">
      <c r="D1524" s="188"/>
      <c r="E1524" s="188"/>
      <c r="F1524" s="67"/>
    </row>
    <row r="1525" spans="4:6" s="2" customFormat="1" ht="15.75" customHeight="1">
      <c r="D1525" s="188"/>
      <c r="E1525" s="188"/>
      <c r="F1525" s="67"/>
    </row>
    <row r="1526" spans="4:6" s="2" customFormat="1" ht="15.75" customHeight="1">
      <c r="D1526" s="188"/>
      <c r="E1526" s="188"/>
      <c r="F1526" s="67"/>
    </row>
    <row r="1527" spans="4:6" s="2" customFormat="1" ht="15.75" customHeight="1">
      <c r="D1527" s="188"/>
      <c r="E1527" s="188"/>
      <c r="F1527" s="67"/>
    </row>
    <row r="1528" spans="4:6" s="2" customFormat="1" ht="15.75" customHeight="1">
      <c r="D1528" s="188"/>
      <c r="E1528" s="188"/>
      <c r="F1528" s="67"/>
    </row>
    <row r="1529" spans="4:6" s="2" customFormat="1" ht="15.75" customHeight="1">
      <c r="D1529" s="188"/>
      <c r="E1529" s="188"/>
      <c r="F1529" s="67"/>
    </row>
    <row r="1530" spans="4:6" s="2" customFormat="1" ht="15.75" customHeight="1">
      <c r="D1530" s="188"/>
      <c r="E1530" s="188"/>
      <c r="F1530" s="67"/>
    </row>
    <row r="1531" spans="4:6" s="2" customFormat="1" ht="15.75" customHeight="1">
      <c r="D1531" s="188"/>
      <c r="E1531" s="188"/>
      <c r="F1531" s="67"/>
    </row>
    <row r="1532" spans="4:6" s="2" customFormat="1" ht="15.75" customHeight="1">
      <c r="D1532" s="188"/>
      <c r="E1532" s="188"/>
      <c r="F1532" s="67"/>
    </row>
    <row r="1533" spans="4:6" s="2" customFormat="1" ht="15.75" customHeight="1">
      <c r="D1533" s="188"/>
      <c r="E1533" s="188"/>
      <c r="F1533" s="67"/>
    </row>
    <row r="1534" spans="4:6" s="2" customFormat="1" ht="15.75" customHeight="1">
      <c r="D1534" s="188"/>
      <c r="E1534" s="188"/>
      <c r="F1534" s="67"/>
    </row>
    <row r="1535" spans="4:6" s="2" customFormat="1" ht="15.75" customHeight="1">
      <c r="D1535" s="188"/>
      <c r="E1535" s="188"/>
      <c r="F1535" s="67"/>
    </row>
    <row r="1536" spans="4:6" s="2" customFormat="1" ht="15.75" customHeight="1">
      <c r="D1536" s="188"/>
      <c r="E1536" s="188"/>
      <c r="F1536" s="67"/>
    </row>
    <row r="1537" spans="4:6" s="2" customFormat="1" ht="15.75" customHeight="1">
      <c r="D1537" s="188"/>
      <c r="E1537" s="188"/>
      <c r="F1537" s="67"/>
    </row>
    <row r="1538" spans="4:6" s="2" customFormat="1" ht="15.75" customHeight="1">
      <c r="D1538" s="188"/>
      <c r="E1538" s="188"/>
      <c r="F1538" s="67"/>
    </row>
    <row r="1539" spans="4:6" s="2" customFormat="1" ht="15.75" customHeight="1">
      <c r="D1539" s="188"/>
      <c r="E1539" s="188"/>
      <c r="F1539" s="67"/>
    </row>
    <row r="1540" spans="4:6" s="2" customFormat="1" ht="15.75" customHeight="1">
      <c r="D1540" s="188"/>
      <c r="E1540" s="188"/>
      <c r="F1540" s="67"/>
    </row>
    <row r="1541" spans="4:6" s="2" customFormat="1" ht="15.75" customHeight="1">
      <c r="D1541" s="188"/>
      <c r="E1541" s="188"/>
      <c r="F1541" s="67"/>
    </row>
    <row r="1542" spans="4:6" s="2" customFormat="1" ht="15.75" customHeight="1">
      <c r="D1542" s="188"/>
      <c r="E1542" s="188"/>
      <c r="F1542" s="67"/>
    </row>
    <row r="1543" spans="4:6" s="2" customFormat="1" ht="15.75" customHeight="1">
      <c r="D1543" s="188"/>
      <c r="E1543" s="188"/>
      <c r="F1543" s="67"/>
    </row>
    <row r="1544" spans="4:6" s="2" customFormat="1" ht="15.75" customHeight="1">
      <c r="D1544" s="188"/>
      <c r="E1544" s="188"/>
      <c r="F1544" s="67"/>
    </row>
    <row r="1545" spans="4:6" s="2" customFormat="1" ht="15.75" customHeight="1">
      <c r="D1545" s="188"/>
      <c r="E1545" s="188"/>
      <c r="F1545" s="67"/>
    </row>
    <row r="1546" spans="4:6" s="2" customFormat="1" ht="15.75" customHeight="1">
      <c r="D1546" s="188"/>
      <c r="E1546" s="188"/>
      <c r="F1546" s="67"/>
    </row>
    <row r="1547" spans="4:6" s="2" customFormat="1" ht="15.75" customHeight="1">
      <c r="D1547" s="188"/>
      <c r="E1547" s="188"/>
      <c r="F1547" s="67"/>
    </row>
    <row r="1548" spans="4:6" s="2" customFormat="1" ht="15.75" customHeight="1">
      <c r="D1548" s="188"/>
      <c r="E1548" s="188"/>
      <c r="F1548" s="67"/>
    </row>
    <row r="1549" spans="4:6" s="2" customFormat="1" ht="15.75" customHeight="1">
      <c r="D1549" s="188"/>
      <c r="E1549" s="188"/>
      <c r="F1549" s="67"/>
    </row>
    <row r="1550" spans="4:6" s="2" customFormat="1" ht="15.75" customHeight="1">
      <c r="D1550" s="188"/>
      <c r="E1550" s="188"/>
      <c r="F1550" s="67"/>
    </row>
    <row r="1551" spans="4:6" s="2" customFormat="1" ht="15.75" customHeight="1">
      <c r="D1551" s="188"/>
      <c r="E1551" s="188"/>
      <c r="F1551" s="67"/>
    </row>
    <row r="1552" spans="4:6" s="2" customFormat="1" ht="15.75" customHeight="1">
      <c r="D1552" s="188"/>
      <c r="E1552" s="188"/>
      <c r="F1552" s="67"/>
    </row>
    <row r="1553" spans="4:6" s="2" customFormat="1" ht="15.75" customHeight="1">
      <c r="D1553" s="188"/>
      <c r="E1553" s="188"/>
      <c r="F1553" s="67"/>
    </row>
    <row r="1554" spans="4:6" s="2" customFormat="1" ht="15.75" customHeight="1">
      <c r="D1554" s="188"/>
      <c r="E1554" s="188"/>
      <c r="F1554" s="67"/>
    </row>
    <row r="1555" spans="4:6" s="2" customFormat="1" ht="15.75" customHeight="1">
      <c r="D1555" s="188"/>
      <c r="E1555" s="188"/>
      <c r="F1555" s="67"/>
    </row>
    <row r="1556" spans="4:6" s="2" customFormat="1" ht="15.75" customHeight="1">
      <c r="D1556" s="188"/>
      <c r="E1556" s="188"/>
      <c r="F1556" s="67"/>
    </row>
    <row r="1557" spans="4:6" s="2" customFormat="1" ht="15.75" customHeight="1">
      <c r="D1557" s="188"/>
      <c r="E1557" s="188"/>
      <c r="F1557" s="67"/>
    </row>
    <row r="1558" spans="4:6" s="2" customFormat="1" ht="15.75" customHeight="1">
      <c r="D1558" s="188"/>
      <c r="E1558" s="188"/>
      <c r="F1558" s="67"/>
    </row>
    <row r="1559" spans="4:6" s="2" customFormat="1" ht="15.75" customHeight="1">
      <c r="D1559" s="188"/>
      <c r="E1559" s="188"/>
      <c r="F1559" s="67"/>
    </row>
    <row r="1560" spans="4:6" s="2" customFormat="1" ht="15.75" customHeight="1">
      <c r="D1560" s="188"/>
      <c r="E1560" s="188"/>
      <c r="F1560" s="67"/>
    </row>
    <row r="1561" spans="4:6" s="2" customFormat="1" ht="15.75" customHeight="1">
      <c r="D1561" s="188"/>
      <c r="E1561" s="188"/>
      <c r="F1561" s="67"/>
    </row>
    <row r="1562" spans="4:6" s="2" customFormat="1" ht="15.75" customHeight="1">
      <c r="D1562" s="188"/>
      <c r="E1562" s="188"/>
      <c r="F1562" s="67"/>
    </row>
    <row r="1563" spans="4:6" s="2" customFormat="1" ht="15.75" customHeight="1">
      <c r="D1563" s="188"/>
      <c r="E1563" s="188"/>
      <c r="F1563" s="67"/>
    </row>
    <row r="1564" spans="4:6" s="2" customFormat="1" ht="15.75" customHeight="1">
      <c r="D1564" s="188"/>
      <c r="E1564" s="188"/>
      <c r="F1564" s="67"/>
    </row>
    <row r="1565" spans="4:6" s="2" customFormat="1" ht="15.75" customHeight="1">
      <c r="D1565" s="188"/>
      <c r="E1565" s="188"/>
      <c r="F1565" s="67"/>
    </row>
    <row r="1566" spans="4:6" s="2" customFormat="1" ht="15.75" customHeight="1">
      <c r="D1566" s="188"/>
      <c r="E1566" s="188"/>
      <c r="F1566" s="67"/>
    </row>
    <row r="1567" spans="4:6" s="2" customFormat="1" ht="15.75" customHeight="1">
      <c r="D1567" s="188"/>
      <c r="E1567" s="188"/>
      <c r="F1567" s="67"/>
    </row>
    <row r="1568" spans="4:6" s="2" customFormat="1" ht="15.75" customHeight="1">
      <c r="D1568" s="188"/>
      <c r="E1568" s="188"/>
      <c r="F1568" s="67"/>
    </row>
    <row r="1569" spans="4:6" s="2" customFormat="1" ht="15.75" customHeight="1">
      <c r="D1569" s="188"/>
      <c r="E1569" s="188"/>
      <c r="F1569" s="67"/>
    </row>
    <row r="1570" spans="4:6" s="2" customFormat="1" ht="15.75" customHeight="1">
      <c r="D1570" s="188"/>
      <c r="E1570" s="188"/>
      <c r="F1570" s="67"/>
    </row>
    <row r="1571" spans="4:6" s="2" customFormat="1" ht="15.75" customHeight="1">
      <c r="D1571" s="188"/>
      <c r="E1571" s="188"/>
      <c r="F1571" s="67"/>
    </row>
    <row r="1572" spans="4:6" s="2" customFormat="1" ht="15.75" customHeight="1">
      <c r="D1572" s="188"/>
      <c r="E1572" s="188"/>
      <c r="F1572" s="67"/>
    </row>
    <row r="1573" spans="4:6" s="2" customFormat="1" ht="15.75" customHeight="1">
      <c r="D1573" s="188"/>
      <c r="E1573" s="188"/>
      <c r="F1573" s="67"/>
    </row>
    <row r="1574" spans="4:6" s="2" customFormat="1" ht="15.75" customHeight="1">
      <c r="D1574" s="188"/>
      <c r="E1574" s="188"/>
      <c r="F1574" s="67"/>
    </row>
    <row r="1575" spans="4:6" s="2" customFormat="1" ht="15.75" customHeight="1">
      <c r="D1575" s="188"/>
      <c r="E1575" s="188"/>
      <c r="F1575" s="67"/>
    </row>
    <row r="1576" spans="4:6" s="2" customFormat="1" ht="15.75" customHeight="1">
      <c r="D1576" s="188"/>
      <c r="E1576" s="188"/>
      <c r="F1576" s="67"/>
    </row>
    <row r="1577" spans="4:6" s="2" customFormat="1" ht="15.75" customHeight="1">
      <c r="D1577" s="188"/>
      <c r="E1577" s="188"/>
      <c r="F1577" s="67"/>
    </row>
    <row r="1578" spans="4:6" s="2" customFormat="1" ht="15.75" customHeight="1">
      <c r="D1578" s="188"/>
      <c r="E1578" s="188"/>
      <c r="F1578" s="67"/>
    </row>
    <row r="1579" spans="4:6" s="2" customFormat="1" ht="15.75" customHeight="1">
      <c r="D1579" s="188"/>
      <c r="E1579" s="188"/>
      <c r="F1579" s="67"/>
    </row>
    <row r="1580" spans="4:6" s="2" customFormat="1" ht="15.75" customHeight="1">
      <c r="D1580" s="188"/>
      <c r="E1580" s="188"/>
      <c r="F1580" s="67"/>
    </row>
    <row r="1581" spans="4:6" s="2" customFormat="1" ht="15.75" customHeight="1">
      <c r="D1581" s="188"/>
      <c r="E1581" s="188"/>
      <c r="F1581" s="67"/>
    </row>
    <row r="1582" spans="4:6" s="2" customFormat="1" ht="15.75" customHeight="1">
      <c r="D1582" s="188"/>
      <c r="E1582" s="188"/>
      <c r="F1582" s="67"/>
    </row>
    <row r="1583" spans="4:6" s="2" customFormat="1" ht="15.75" customHeight="1">
      <c r="D1583" s="188"/>
      <c r="E1583" s="188"/>
      <c r="F1583" s="67"/>
    </row>
    <row r="1584" spans="4:6" s="2" customFormat="1" ht="15.75" customHeight="1">
      <c r="D1584" s="188"/>
      <c r="E1584" s="188"/>
      <c r="F1584" s="67"/>
    </row>
    <row r="1585" spans="4:6" s="2" customFormat="1" ht="15.75" customHeight="1">
      <c r="D1585" s="188"/>
      <c r="E1585" s="188"/>
      <c r="F1585" s="67"/>
    </row>
    <row r="1586" spans="4:6" s="2" customFormat="1" ht="15.75" customHeight="1">
      <c r="D1586" s="188"/>
      <c r="E1586" s="188"/>
      <c r="F1586" s="67"/>
    </row>
    <row r="1587" spans="4:6" s="2" customFormat="1" ht="15.75" customHeight="1">
      <c r="D1587" s="188"/>
      <c r="E1587" s="188"/>
      <c r="F1587" s="67"/>
    </row>
    <row r="1588" spans="4:6" s="2" customFormat="1" ht="15.75" customHeight="1">
      <c r="D1588" s="188"/>
      <c r="E1588" s="188"/>
      <c r="F1588" s="67"/>
    </row>
    <row r="1589" spans="4:6" s="2" customFormat="1" ht="15.75" customHeight="1">
      <c r="D1589" s="188"/>
      <c r="E1589" s="188"/>
      <c r="F1589" s="67"/>
    </row>
    <row r="1590" spans="4:6" s="2" customFormat="1" ht="15.75" customHeight="1">
      <c r="D1590" s="188"/>
      <c r="E1590" s="188"/>
      <c r="F1590" s="67"/>
    </row>
    <row r="1591" spans="4:6" s="2" customFormat="1" ht="15.75" customHeight="1">
      <c r="D1591" s="188"/>
      <c r="E1591" s="188"/>
      <c r="F1591" s="67"/>
    </row>
    <row r="1592" spans="4:6" s="2" customFormat="1" ht="15.75" customHeight="1">
      <c r="D1592" s="188"/>
      <c r="E1592" s="188"/>
      <c r="F1592" s="67"/>
    </row>
    <row r="1593" spans="4:6" s="2" customFormat="1" ht="15.75" customHeight="1">
      <c r="D1593" s="188"/>
      <c r="E1593" s="188"/>
      <c r="F1593" s="67"/>
    </row>
    <row r="1594" spans="4:6" s="2" customFormat="1" ht="15.75" customHeight="1">
      <c r="D1594" s="188"/>
      <c r="E1594" s="188"/>
      <c r="F1594" s="67"/>
    </row>
    <row r="1595" spans="4:6" s="2" customFormat="1" ht="15.75" customHeight="1">
      <c r="D1595" s="188"/>
      <c r="E1595" s="188"/>
      <c r="F1595" s="67"/>
    </row>
    <row r="1596" spans="4:6" s="2" customFormat="1" ht="15.75" customHeight="1">
      <c r="D1596" s="188"/>
      <c r="E1596" s="188"/>
      <c r="F1596" s="67"/>
    </row>
    <row r="1597" spans="4:6" s="2" customFormat="1" ht="15.75" customHeight="1">
      <c r="D1597" s="188"/>
      <c r="E1597" s="188"/>
      <c r="F1597" s="67"/>
    </row>
    <row r="1598" spans="4:6" s="2" customFormat="1" ht="15.75" customHeight="1">
      <c r="D1598" s="188"/>
      <c r="E1598" s="188"/>
      <c r="F1598" s="67"/>
    </row>
    <row r="1599" spans="4:6" s="2" customFormat="1" ht="15.75" customHeight="1">
      <c r="D1599" s="188"/>
      <c r="E1599" s="188"/>
      <c r="F1599" s="67"/>
    </row>
    <row r="1600" spans="4:6" s="2" customFormat="1" ht="15.75" customHeight="1">
      <c r="D1600" s="188"/>
      <c r="E1600" s="188"/>
      <c r="F1600" s="67"/>
    </row>
    <row r="1601" spans="4:6" s="2" customFormat="1" ht="15.75" customHeight="1">
      <c r="D1601" s="188"/>
      <c r="E1601" s="188"/>
      <c r="F1601" s="67"/>
    </row>
    <row r="1602" spans="4:6" s="2" customFormat="1" ht="15.75" customHeight="1">
      <c r="D1602" s="188"/>
      <c r="E1602" s="188"/>
      <c r="F1602" s="67"/>
    </row>
    <row r="1603" spans="4:6" s="2" customFormat="1" ht="15.75" customHeight="1">
      <c r="D1603" s="188"/>
      <c r="E1603" s="188"/>
      <c r="F1603" s="67"/>
    </row>
    <row r="1604" spans="4:6" s="2" customFormat="1" ht="15.75" customHeight="1">
      <c r="D1604" s="188"/>
      <c r="E1604" s="188"/>
      <c r="F1604" s="67"/>
    </row>
    <row r="1605" spans="4:6" s="2" customFormat="1" ht="15.75" customHeight="1">
      <c r="D1605" s="188"/>
      <c r="E1605" s="188"/>
      <c r="F1605" s="67"/>
    </row>
    <row r="1606" spans="4:6" s="2" customFormat="1" ht="15.75" customHeight="1">
      <c r="D1606" s="188"/>
      <c r="E1606" s="188"/>
      <c r="F1606" s="67"/>
    </row>
    <row r="1607" spans="4:6" s="2" customFormat="1" ht="15.75" customHeight="1">
      <c r="D1607" s="188"/>
      <c r="E1607" s="188"/>
      <c r="F1607" s="67"/>
    </row>
    <row r="1608" spans="4:6" s="2" customFormat="1" ht="15.75" customHeight="1">
      <c r="D1608" s="188"/>
      <c r="E1608" s="188"/>
      <c r="F1608" s="67"/>
    </row>
    <row r="1609" spans="4:6" s="2" customFormat="1" ht="15.75" customHeight="1">
      <c r="D1609" s="188"/>
      <c r="E1609" s="188"/>
      <c r="F1609" s="67"/>
    </row>
    <row r="1610" spans="4:6" s="2" customFormat="1" ht="15.75" customHeight="1">
      <c r="D1610" s="188"/>
      <c r="E1610" s="188"/>
      <c r="F1610" s="67"/>
    </row>
    <row r="1611" spans="4:6" s="2" customFormat="1" ht="15.75" customHeight="1">
      <c r="D1611" s="188"/>
      <c r="E1611" s="188"/>
      <c r="F1611" s="67"/>
    </row>
    <row r="1612" spans="4:6" s="2" customFormat="1" ht="15.75" customHeight="1">
      <c r="D1612" s="188"/>
      <c r="E1612" s="188"/>
      <c r="F1612" s="67"/>
    </row>
    <row r="1613" spans="4:6" s="2" customFormat="1" ht="15.75" customHeight="1">
      <c r="D1613" s="188"/>
      <c r="E1613" s="188"/>
      <c r="F1613" s="67"/>
    </row>
    <row r="1614" spans="4:6" s="2" customFormat="1" ht="15.75" customHeight="1">
      <c r="D1614" s="188"/>
      <c r="E1614" s="188"/>
      <c r="F1614" s="67"/>
    </row>
    <row r="1615" spans="4:6" s="2" customFormat="1" ht="15.75" customHeight="1">
      <c r="D1615" s="188"/>
      <c r="E1615" s="188"/>
      <c r="F1615" s="67"/>
    </row>
    <row r="1616" spans="4:6" s="2" customFormat="1" ht="15.75" customHeight="1">
      <c r="D1616" s="188"/>
      <c r="E1616" s="188"/>
      <c r="F1616" s="67"/>
    </row>
    <row r="1617" spans="4:6" s="2" customFormat="1" ht="15.75" customHeight="1">
      <c r="D1617" s="188"/>
      <c r="E1617" s="188"/>
      <c r="F1617" s="67"/>
    </row>
    <row r="1618" spans="4:6" s="2" customFormat="1" ht="15.75" customHeight="1">
      <c r="D1618" s="188"/>
      <c r="E1618" s="188"/>
      <c r="F1618" s="67"/>
    </row>
    <row r="1619" spans="4:6" s="2" customFormat="1" ht="15.75" customHeight="1">
      <c r="D1619" s="188"/>
      <c r="E1619" s="188"/>
      <c r="F1619" s="67"/>
    </row>
    <row r="1620" spans="4:6" s="2" customFormat="1" ht="15.75" customHeight="1">
      <c r="D1620" s="188"/>
      <c r="E1620" s="188"/>
      <c r="F1620" s="67"/>
    </row>
    <row r="1621" spans="4:6" s="2" customFormat="1" ht="15.75" customHeight="1">
      <c r="D1621" s="188"/>
      <c r="E1621" s="188"/>
      <c r="F1621" s="67"/>
    </row>
    <row r="1622" spans="4:6" s="2" customFormat="1" ht="15.75" customHeight="1">
      <c r="D1622" s="188"/>
      <c r="E1622" s="188"/>
      <c r="F1622" s="67"/>
    </row>
    <row r="1623" spans="4:6" s="2" customFormat="1" ht="15.75" customHeight="1">
      <c r="D1623" s="188"/>
      <c r="E1623" s="188"/>
      <c r="F1623" s="67"/>
    </row>
    <row r="1624" spans="4:6" s="2" customFormat="1" ht="15.75" customHeight="1">
      <c r="D1624" s="188"/>
      <c r="E1624" s="188"/>
      <c r="F1624" s="67"/>
    </row>
    <row r="1625" spans="4:6" s="2" customFormat="1" ht="15.75" customHeight="1">
      <c r="D1625" s="188"/>
      <c r="E1625" s="188"/>
      <c r="F1625" s="67"/>
    </row>
    <row r="1626" spans="4:6" s="2" customFormat="1" ht="15.75" customHeight="1">
      <c r="D1626" s="188"/>
      <c r="E1626" s="188"/>
      <c r="F1626" s="67"/>
    </row>
    <row r="1627" spans="4:6" s="2" customFormat="1" ht="15.75" customHeight="1">
      <c r="D1627" s="188"/>
      <c r="E1627" s="188"/>
      <c r="F1627" s="67"/>
    </row>
    <row r="1628" spans="4:6" s="2" customFormat="1" ht="15.75" customHeight="1">
      <c r="D1628" s="188"/>
      <c r="E1628" s="188"/>
      <c r="F1628" s="67"/>
    </row>
    <row r="1629" spans="4:6" s="2" customFormat="1" ht="15.75" customHeight="1">
      <c r="D1629" s="188"/>
      <c r="E1629" s="188"/>
      <c r="F1629" s="67"/>
    </row>
    <row r="1630" spans="4:6" s="2" customFormat="1" ht="15.75" customHeight="1">
      <c r="D1630" s="188"/>
      <c r="E1630" s="188"/>
      <c r="F1630" s="67"/>
    </row>
    <row r="1631" spans="4:6" s="2" customFormat="1" ht="15.75" customHeight="1">
      <c r="D1631" s="188"/>
      <c r="E1631" s="188"/>
      <c r="F1631" s="67"/>
    </row>
    <row r="1632" spans="4:6" s="2" customFormat="1" ht="15.75" customHeight="1">
      <c r="D1632" s="188"/>
      <c r="E1632" s="188"/>
      <c r="F1632" s="67"/>
    </row>
    <row r="1633" spans="4:6" s="2" customFormat="1" ht="15.75" customHeight="1">
      <c r="D1633" s="188"/>
      <c r="E1633" s="188"/>
      <c r="F1633" s="67"/>
    </row>
    <row r="1634" spans="4:6" s="2" customFormat="1" ht="15.75" customHeight="1">
      <c r="D1634" s="188"/>
      <c r="E1634" s="188"/>
      <c r="F1634" s="67"/>
    </row>
    <row r="1635" spans="4:6" s="2" customFormat="1" ht="15.75" customHeight="1">
      <c r="D1635" s="188"/>
      <c r="E1635" s="188"/>
      <c r="F1635" s="67"/>
    </row>
    <row r="1636" spans="4:6" s="2" customFormat="1" ht="15.75" customHeight="1">
      <c r="D1636" s="188"/>
      <c r="E1636" s="188"/>
      <c r="F1636" s="67"/>
    </row>
    <row r="1637" spans="4:6" s="2" customFormat="1" ht="15.75" customHeight="1">
      <c r="D1637" s="188"/>
      <c r="E1637" s="188"/>
      <c r="F1637" s="67"/>
    </row>
    <row r="1638" spans="4:6" s="2" customFormat="1" ht="15.75" customHeight="1">
      <c r="D1638" s="188"/>
      <c r="E1638" s="188"/>
      <c r="F1638" s="67"/>
    </row>
    <row r="1639" spans="4:6" s="2" customFormat="1" ht="15.75" customHeight="1">
      <c r="D1639" s="188"/>
      <c r="E1639" s="188"/>
      <c r="F1639" s="67"/>
    </row>
    <row r="1640" spans="4:6" s="2" customFormat="1" ht="15.75" customHeight="1">
      <c r="D1640" s="188"/>
      <c r="E1640" s="188"/>
      <c r="F1640" s="67"/>
    </row>
    <row r="1641" spans="4:6" s="2" customFormat="1" ht="15.75" customHeight="1">
      <c r="D1641" s="188"/>
      <c r="E1641" s="188"/>
      <c r="F1641" s="67"/>
    </row>
    <row r="1642" spans="4:6" s="2" customFormat="1" ht="15.75" customHeight="1">
      <c r="D1642" s="188"/>
      <c r="E1642" s="188"/>
      <c r="F1642" s="67"/>
    </row>
    <row r="1643" spans="4:6" s="2" customFormat="1" ht="15.75" customHeight="1">
      <c r="D1643" s="188"/>
      <c r="E1643" s="188"/>
      <c r="F1643" s="67"/>
    </row>
    <row r="1644" spans="4:6" s="2" customFormat="1" ht="15.75" customHeight="1">
      <c r="D1644" s="188"/>
      <c r="E1644" s="188"/>
      <c r="F1644" s="67"/>
    </row>
    <row r="1645" spans="4:6" s="2" customFormat="1" ht="15.75" customHeight="1">
      <c r="D1645" s="188"/>
      <c r="E1645" s="188"/>
      <c r="F1645" s="67"/>
    </row>
    <row r="1646" spans="4:6" s="2" customFormat="1" ht="15.75" customHeight="1">
      <c r="D1646" s="188"/>
      <c r="E1646" s="188"/>
      <c r="F1646" s="67"/>
    </row>
    <row r="1647" spans="4:6" s="2" customFormat="1" ht="15.75" customHeight="1">
      <c r="D1647" s="188"/>
      <c r="E1647" s="188"/>
      <c r="F1647" s="67"/>
    </row>
    <row r="1648" spans="4:6" s="2" customFormat="1" ht="15.75" customHeight="1">
      <c r="D1648" s="188"/>
      <c r="E1648" s="188"/>
      <c r="F1648" s="67"/>
    </row>
    <row r="1649" spans="4:6" s="2" customFormat="1" ht="15.75" customHeight="1">
      <c r="D1649" s="188"/>
      <c r="E1649" s="188"/>
      <c r="F1649" s="67"/>
    </row>
    <row r="1650" spans="4:6" s="2" customFormat="1" ht="15.75" customHeight="1">
      <c r="D1650" s="188"/>
      <c r="E1650" s="188"/>
      <c r="F1650" s="67"/>
    </row>
    <row r="1651" spans="4:6" s="2" customFormat="1" ht="15.75" customHeight="1">
      <c r="D1651" s="188"/>
      <c r="E1651" s="188"/>
      <c r="F1651" s="67"/>
    </row>
    <row r="1652" spans="4:6" s="2" customFormat="1" ht="15.75" customHeight="1">
      <c r="D1652" s="188"/>
      <c r="E1652" s="188"/>
      <c r="F1652" s="67"/>
    </row>
    <row r="1653" spans="4:6" s="2" customFormat="1" ht="15.75" customHeight="1">
      <c r="D1653" s="188"/>
      <c r="E1653" s="188"/>
      <c r="F1653" s="67"/>
    </row>
    <row r="1654" spans="4:6" s="2" customFormat="1" ht="15.75" customHeight="1">
      <c r="D1654" s="188"/>
      <c r="E1654" s="188"/>
      <c r="F1654" s="67"/>
    </row>
    <row r="1655" spans="4:6" s="2" customFormat="1" ht="15.75" customHeight="1">
      <c r="D1655" s="188"/>
      <c r="E1655" s="188"/>
      <c r="F1655" s="67"/>
    </row>
    <row r="1656" spans="4:6" s="2" customFormat="1" ht="15.75" customHeight="1">
      <c r="D1656" s="188"/>
      <c r="E1656" s="188"/>
      <c r="F1656" s="67"/>
    </row>
    <row r="1657" spans="4:6" s="2" customFormat="1" ht="15.75" customHeight="1">
      <c r="D1657" s="188"/>
      <c r="E1657" s="188"/>
      <c r="F1657" s="67"/>
    </row>
    <row r="1658" spans="4:6" s="2" customFormat="1" ht="15.75" customHeight="1">
      <c r="D1658" s="188"/>
      <c r="E1658" s="188"/>
      <c r="F1658" s="67"/>
    </row>
    <row r="1659" spans="4:6" s="2" customFormat="1" ht="15.75" customHeight="1">
      <c r="D1659" s="188"/>
      <c r="E1659" s="188"/>
      <c r="F1659" s="67"/>
    </row>
    <row r="1660" spans="4:6" s="2" customFormat="1" ht="15.75" customHeight="1">
      <c r="D1660" s="188"/>
      <c r="E1660" s="188"/>
      <c r="F1660" s="67"/>
    </row>
    <row r="1661" spans="4:6" s="2" customFormat="1" ht="15.75" customHeight="1">
      <c r="D1661" s="188"/>
      <c r="E1661" s="188"/>
      <c r="F1661" s="67"/>
    </row>
    <row r="1662" spans="4:6" s="2" customFormat="1" ht="15.75" customHeight="1">
      <c r="D1662" s="188"/>
      <c r="E1662" s="188"/>
      <c r="F1662" s="67"/>
    </row>
    <row r="1663" spans="4:6" s="2" customFormat="1" ht="15.75" customHeight="1">
      <c r="D1663" s="188"/>
      <c r="E1663" s="188"/>
      <c r="F1663" s="67"/>
    </row>
    <row r="1664" spans="4:6" s="2" customFormat="1" ht="15.75" customHeight="1">
      <c r="D1664" s="188"/>
      <c r="E1664" s="188"/>
      <c r="F1664" s="67"/>
    </row>
    <row r="1665" spans="4:6" s="2" customFormat="1" ht="15.75" customHeight="1">
      <c r="D1665" s="188"/>
      <c r="E1665" s="188"/>
      <c r="F1665" s="67"/>
    </row>
    <row r="1666" spans="4:6" s="2" customFormat="1" ht="15.75" customHeight="1">
      <c r="D1666" s="188"/>
      <c r="E1666" s="188"/>
      <c r="F1666" s="67"/>
    </row>
    <row r="1667" spans="4:6" s="2" customFormat="1" ht="15.75" customHeight="1">
      <c r="D1667" s="188"/>
      <c r="E1667" s="188"/>
      <c r="F1667" s="67"/>
    </row>
    <row r="1668" spans="4:6" s="2" customFormat="1" ht="15.75" customHeight="1">
      <c r="D1668" s="188"/>
      <c r="E1668" s="188"/>
      <c r="F1668" s="67"/>
    </row>
    <row r="1669" spans="4:6" s="2" customFormat="1" ht="15.75" customHeight="1">
      <c r="D1669" s="188"/>
      <c r="E1669" s="188"/>
      <c r="F1669" s="67"/>
    </row>
    <row r="1670" spans="4:6" s="2" customFormat="1" ht="15.75" customHeight="1">
      <c r="D1670" s="188"/>
      <c r="E1670" s="188"/>
      <c r="F1670" s="67"/>
    </row>
    <row r="1671" spans="4:6" s="2" customFormat="1" ht="15.75" customHeight="1">
      <c r="D1671" s="188"/>
      <c r="E1671" s="188"/>
      <c r="F1671" s="67"/>
    </row>
    <row r="1672" spans="4:6" s="2" customFormat="1" ht="15.75" customHeight="1">
      <c r="D1672" s="188"/>
      <c r="E1672" s="188"/>
      <c r="F1672" s="67"/>
    </row>
    <row r="1673" spans="4:6" s="2" customFormat="1" ht="15.75" customHeight="1">
      <c r="D1673" s="188"/>
      <c r="E1673" s="188"/>
      <c r="F1673" s="67"/>
    </row>
    <row r="1674" spans="4:6" s="2" customFormat="1" ht="15.75" customHeight="1">
      <c r="D1674" s="188"/>
      <c r="E1674" s="188"/>
      <c r="F1674" s="67"/>
    </row>
    <row r="1675" spans="4:6" s="2" customFormat="1" ht="15.75" customHeight="1">
      <c r="D1675" s="188"/>
      <c r="E1675" s="188"/>
      <c r="F1675" s="67"/>
    </row>
    <row r="1676" spans="4:6" s="2" customFormat="1" ht="15.75" customHeight="1">
      <c r="D1676" s="188"/>
      <c r="E1676" s="188"/>
      <c r="F1676" s="67"/>
    </row>
    <row r="1677" spans="4:6" s="2" customFormat="1" ht="15.75" customHeight="1">
      <c r="D1677" s="188"/>
      <c r="E1677" s="188"/>
      <c r="F1677" s="67"/>
    </row>
    <row r="1678" spans="4:6" s="2" customFormat="1" ht="15.75" customHeight="1">
      <c r="D1678" s="188"/>
      <c r="E1678" s="188"/>
      <c r="F1678" s="67"/>
    </row>
    <row r="1679" spans="4:6" s="2" customFormat="1" ht="15.75" customHeight="1">
      <c r="D1679" s="188"/>
      <c r="E1679" s="188"/>
      <c r="F1679" s="67"/>
    </row>
    <row r="1680" spans="4:6" s="2" customFormat="1" ht="15.75" customHeight="1">
      <c r="D1680" s="188"/>
      <c r="E1680" s="188"/>
      <c r="F1680" s="67"/>
    </row>
    <row r="1681" spans="4:6" s="2" customFormat="1" ht="15.75" customHeight="1">
      <c r="D1681" s="188"/>
      <c r="E1681" s="188"/>
      <c r="F1681" s="67"/>
    </row>
    <row r="1682" spans="4:6" s="2" customFormat="1" ht="15.75" customHeight="1">
      <c r="D1682" s="188"/>
      <c r="E1682" s="188"/>
      <c r="F1682" s="67"/>
    </row>
    <row r="1683" spans="4:6" s="2" customFormat="1" ht="15.75" customHeight="1">
      <c r="D1683" s="188"/>
      <c r="E1683" s="188"/>
      <c r="F1683" s="67"/>
    </row>
    <row r="1684" spans="4:6" s="2" customFormat="1" ht="15.75" customHeight="1">
      <c r="D1684" s="188"/>
      <c r="E1684" s="188"/>
      <c r="F1684" s="67"/>
    </row>
    <row r="1685" spans="4:6" s="2" customFormat="1" ht="15.75" customHeight="1">
      <c r="D1685" s="188"/>
      <c r="E1685" s="188"/>
      <c r="F1685" s="67"/>
    </row>
    <row r="1686" spans="4:6" s="2" customFormat="1" ht="15.75" customHeight="1">
      <c r="D1686" s="188"/>
      <c r="E1686" s="188"/>
      <c r="F1686" s="67"/>
    </row>
    <row r="1687" spans="4:6" s="2" customFormat="1" ht="15.75" customHeight="1">
      <c r="D1687" s="188"/>
      <c r="E1687" s="188"/>
      <c r="F1687" s="67"/>
    </row>
    <row r="1688" spans="4:6" s="2" customFormat="1" ht="15.75" customHeight="1">
      <c r="D1688" s="188"/>
      <c r="E1688" s="188"/>
      <c r="F1688" s="67"/>
    </row>
    <row r="1689" spans="4:6" s="2" customFormat="1" ht="15.75" customHeight="1">
      <c r="D1689" s="188"/>
      <c r="E1689" s="188"/>
      <c r="F1689" s="67"/>
    </row>
    <row r="1690" spans="4:6" s="2" customFormat="1" ht="15.75" customHeight="1">
      <c r="D1690" s="188"/>
      <c r="E1690" s="188"/>
      <c r="F1690" s="67"/>
    </row>
    <row r="1691" spans="4:6" s="2" customFormat="1" ht="15.75" customHeight="1">
      <c r="D1691" s="188"/>
      <c r="E1691" s="188"/>
      <c r="F1691" s="67"/>
    </row>
    <row r="1692" spans="4:6" s="2" customFormat="1" ht="15.75" customHeight="1">
      <c r="D1692" s="188"/>
      <c r="E1692" s="188"/>
      <c r="F1692" s="67"/>
    </row>
    <row r="1693" spans="4:6" s="2" customFormat="1" ht="15.75" customHeight="1">
      <c r="D1693" s="188"/>
      <c r="E1693" s="188"/>
      <c r="F1693" s="67"/>
    </row>
    <row r="1694" spans="4:6" s="2" customFormat="1" ht="15.75" customHeight="1">
      <c r="D1694" s="188"/>
      <c r="E1694" s="188"/>
      <c r="F1694" s="67"/>
    </row>
    <row r="1695" spans="4:6" s="2" customFormat="1" ht="15.75" customHeight="1">
      <c r="D1695" s="188"/>
      <c r="E1695" s="188"/>
      <c r="F1695" s="67"/>
    </row>
    <row r="1696" spans="4:6" s="2" customFormat="1" ht="15.75" customHeight="1">
      <c r="D1696" s="188"/>
      <c r="E1696" s="188"/>
      <c r="F1696" s="67"/>
    </row>
    <row r="1697" spans="4:6" s="2" customFormat="1" ht="15.75" customHeight="1">
      <c r="D1697" s="188"/>
      <c r="E1697" s="188"/>
      <c r="F1697" s="67"/>
    </row>
    <row r="1698" spans="4:6" s="2" customFormat="1" ht="15.75" customHeight="1">
      <c r="D1698" s="188"/>
      <c r="E1698" s="188"/>
      <c r="F1698" s="67"/>
    </row>
    <row r="1699" spans="4:6" s="2" customFormat="1" ht="15.75" customHeight="1">
      <c r="D1699" s="188"/>
      <c r="E1699" s="188"/>
      <c r="F1699" s="67"/>
    </row>
    <row r="1700" spans="4:6" s="2" customFormat="1" ht="15.75" customHeight="1">
      <c r="D1700" s="188"/>
      <c r="E1700" s="188"/>
      <c r="F1700" s="67"/>
    </row>
    <row r="1701" spans="4:6" s="2" customFormat="1" ht="15.75" customHeight="1">
      <c r="D1701" s="188"/>
      <c r="E1701" s="188"/>
      <c r="F1701" s="67"/>
    </row>
    <row r="1702" spans="4:6" s="2" customFormat="1" ht="15.75" customHeight="1">
      <c r="D1702" s="188"/>
      <c r="E1702" s="188"/>
      <c r="F1702" s="67"/>
    </row>
    <row r="1703" spans="4:6" s="2" customFormat="1" ht="15.75" customHeight="1">
      <c r="D1703" s="188"/>
      <c r="E1703" s="188"/>
      <c r="F1703" s="67"/>
    </row>
    <row r="1704" spans="4:6" s="2" customFormat="1" ht="15.75" customHeight="1">
      <c r="D1704" s="188"/>
      <c r="E1704" s="188"/>
      <c r="F1704" s="67"/>
    </row>
    <row r="1705" spans="4:6" s="2" customFormat="1" ht="15.75" customHeight="1">
      <c r="D1705" s="188"/>
      <c r="E1705" s="188"/>
      <c r="F1705" s="67"/>
    </row>
    <row r="1706" spans="4:6" s="2" customFormat="1" ht="15.75" customHeight="1">
      <c r="D1706" s="188"/>
      <c r="E1706" s="188"/>
      <c r="F1706" s="67"/>
    </row>
    <row r="1707" spans="4:6" s="2" customFormat="1" ht="15.75" customHeight="1">
      <c r="D1707" s="188"/>
      <c r="E1707" s="188"/>
      <c r="F1707" s="67"/>
    </row>
    <row r="1708" spans="4:6" s="2" customFormat="1" ht="15.75" customHeight="1">
      <c r="D1708" s="188"/>
      <c r="E1708" s="188"/>
      <c r="F1708" s="67"/>
    </row>
    <row r="1709" spans="4:6" s="2" customFormat="1" ht="15.75" customHeight="1">
      <c r="D1709" s="188"/>
      <c r="E1709" s="188"/>
      <c r="F1709" s="67"/>
    </row>
    <row r="1710" spans="4:6" s="2" customFormat="1" ht="15.75" customHeight="1">
      <c r="D1710" s="188"/>
      <c r="E1710" s="188"/>
      <c r="F1710" s="67"/>
    </row>
    <row r="1711" spans="4:6" s="2" customFormat="1" ht="15.75" customHeight="1">
      <c r="D1711" s="188"/>
      <c r="E1711" s="188"/>
      <c r="F1711" s="67"/>
    </row>
    <row r="1712" spans="4:6" s="2" customFormat="1" ht="15.75" customHeight="1">
      <c r="D1712" s="188"/>
      <c r="E1712" s="188"/>
      <c r="F1712" s="67"/>
    </row>
    <row r="1713" spans="4:6" s="2" customFormat="1" ht="15.75" customHeight="1">
      <c r="D1713" s="188"/>
      <c r="E1713" s="188"/>
      <c r="F1713" s="67"/>
    </row>
    <row r="1714" spans="4:6" s="2" customFormat="1" ht="15.75" customHeight="1">
      <c r="D1714" s="188"/>
      <c r="E1714" s="188"/>
      <c r="F1714" s="67"/>
    </row>
    <row r="1715" spans="4:6" s="2" customFormat="1" ht="15.75" customHeight="1">
      <c r="D1715" s="188"/>
      <c r="E1715" s="188"/>
      <c r="F1715" s="67"/>
    </row>
    <row r="1716" spans="4:6" s="2" customFormat="1" ht="15.75" customHeight="1">
      <c r="D1716" s="188"/>
      <c r="E1716" s="188"/>
      <c r="F1716" s="67"/>
    </row>
    <row r="1717" spans="4:6" s="2" customFormat="1" ht="15.75" customHeight="1">
      <c r="D1717" s="188"/>
      <c r="E1717" s="188"/>
      <c r="F1717" s="67"/>
    </row>
    <row r="1718" spans="4:6" s="2" customFormat="1" ht="15.75" customHeight="1">
      <c r="D1718" s="188"/>
      <c r="E1718" s="188"/>
      <c r="F1718" s="67"/>
    </row>
    <row r="1719" spans="4:6" s="2" customFormat="1" ht="15.75" customHeight="1">
      <c r="D1719" s="188"/>
      <c r="E1719" s="188"/>
      <c r="F1719" s="67"/>
    </row>
    <row r="1720" spans="4:6" s="2" customFormat="1" ht="15.75" customHeight="1">
      <c r="D1720" s="188"/>
      <c r="E1720" s="188"/>
      <c r="F1720" s="67"/>
    </row>
    <row r="1721" spans="4:6" s="2" customFormat="1" ht="15.75" customHeight="1">
      <c r="D1721" s="188"/>
      <c r="E1721" s="188"/>
      <c r="F1721" s="67"/>
    </row>
    <row r="1722" spans="4:6" s="2" customFormat="1" ht="15.75" customHeight="1">
      <c r="D1722" s="188"/>
      <c r="E1722" s="188"/>
      <c r="F1722" s="67"/>
    </row>
    <row r="1723" spans="4:6" s="2" customFormat="1" ht="15.75" customHeight="1">
      <c r="D1723" s="188"/>
      <c r="E1723" s="188"/>
      <c r="F1723" s="67"/>
    </row>
    <row r="1724" spans="4:6" s="2" customFormat="1" ht="15.75" customHeight="1">
      <c r="D1724" s="188"/>
      <c r="E1724" s="188"/>
      <c r="F1724" s="67"/>
    </row>
    <row r="1725" spans="4:6" s="2" customFormat="1" ht="15.75" customHeight="1">
      <c r="D1725" s="188"/>
      <c r="E1725" s="188"/>
      <c r="F1725" s="67"/>
    </row>
    <row r="1726" spans="4:6" s="2" customFormat="1" ht="15.75" customHeight="1">
      <c r="D1726" s="188"/>
      <c r="E1726" s="188"/>
      <c r="F1726" s="67"/>
    </row>
    <row r="1727" spans="4:6" s="2" customFormat="1" ht="15.75" customHeight="1">
      <c r="D1727" s="188"/>
      <c r="E1727" s="188"/>
      <c r="F1727" s="67"/>
    </row>
    <row r="1728" spans="4:6" s="2" customFormat="1" ht="15.75" customHeight="1">
      <c r="D1728" s="188"/>
      <c r="E1728" s="188"/>
      <c r="F1728" s="67"/>
    </row>
    <row r="1729" spans="4:6" s="2" customFormat="1" ht="15.75" customHeight="1">
      <c r="D1729" s="188"/>
      <c r="E1729" s="188"/>
      <c r="F1729" s="67"/>
    </row>
    <row r="1730" spans="4:6" s="2" customFormat="1" ht="15.75" customHeight="1">
      <c r="D1730" s="188"/>
      <c r="E1730" s="188"/>
      <c r="F1730" s="67"/>
    </row>
    <row r="1731" spans="4:6" s="2" customFormat="1" ht="15.75" customHeight="1">
      <c r="D1731" s="188"/>
      <c r="E1731" s="188"/>
      <c r="F1731" s="67"/>
    </row>
    <row r="1732" spans="4:6" s="2" customFormat="1" ht="15.75" customHeight="1">
      <c r="D1732" s="188"/>
      <c r="E1732" s="188"/>
      <c r="F1732" s="67"/>
    </row>
    <row r="1733" spans="4:6" s="2" customFormat="1" ht="15.75" customHeight="1">
      <c r="D1733" s="188"/>
      <c r="E1733" s="188"/>
      <c r="F1733" s="67"/>
    </row>
    <row r="1734" spans="4:6" s="2" customFormat="1" ht="15.75" customHeight="1">
      <c r="D1734" s="188"/>
      <c r="E1734" s="188"/>
      <c r="F1734" s="67"/>
    </row>
    <row r="1735" spans="4:6" s="2" customFormat="1" ht="15.75" customHeight="1">
      <c r="D1735" s="188"/>
      <c r="E1735" s="188"/>
      <c r="F1735" s="67"/>
    </row>
    <row r="1736" spans="4:6" s="2" customFormat="1" ht="15.75" customHeight="1">
      <c r="D1736" s="188"/>
      <c r="E1736" s="188"/>
      <c r="F1736" s="67"/>
    </row>
    <row r="1737" spans="4:6" s="2" customFormat="1" ht="15.75" customHeight="1">
      <c r="D1737" s="188"/>
      <c r="E1737" s="188"/>
      <c r="F1737" s="67"/>
    </row>
    <row r="1738" spans="4:6" s="2" customFormat="1" ht="15.75" customHeight="1">
      <c r="D1738" s="188"/>
      <c r="E1738" s="188"/>
      <c r="F1738" s="67"/>
    </row>
    <row r="1739" spans="4:6" s="2" customFormat="1" ht="15.75" customHeight="1">
      <c r="D1739" s="188"/>
      <c r="E1739" s="188"/>
      <c r="F1739" s="67"/>
    </row>
    <row r="1740" spans="4:6" s="2" customFormat="1" ht="15.75" customHeight="1">
      <c r="D1740" s="188"/>
      <c r="E1740" s="188"/>
      <c r="F1740" s="67"/>
    </row>
    <row r="1741" spans="4:6" s="2" customFormat="1" ht="15.75" customHeight="1">
      <c r="D1741" s="188"/>
      <c r="E1741" s="188"/>
      <c r="F1741" s="67"/>
    </row>
    <row r="1742" spans="4:6" s="2" customFormat="1" ht="15.75" customHeight="1">
      <c r="D1742" s="188"/>
      <c r="E1742" s="188"/>
      <c r="F1742" s="67"/>
    </row>
    <row r="1743" spans="4:6" s="2" customFormat="1" ht="15.75" customHeight="1">
      <c r="D1743" s="188"/>
      <c r="E1743" s="188"/>
      <c r="F1743" s="67"/>
    </row>
    <row r="1744" spans="4:6" s="2" customFormat="1" ht="15.75" customHeight="1">
      <c r="D1744" s="188"/>
      <c r="E1744" s="188"/>
      <c r="F1744" s="67"/>
    </row>
    <row r="1745" spans="4:6" s="2" customFormat="1" ht="15.75" customHeight="1">
      <c r="D1745" s="188"/>
      <c r="E1745" s="188"/>
      <c r="F1745" s="67"/>
    </row>
    <row r="1746" spans="4:6" s="2" customFormat="1" ht="15.75" customHeight="1">
      <c r="D1746" s="188"/>
      <c r="E1746" s="188"/>
      <c r="F1746" s="67"/>
    </row>
    <row r="1747" spans="4:6" s="2" customFormat="1" ht="15.75" customHeight="1">
      <c r="D1747" s="188"/>
      <c r="E1747" s="188"/>
      <c r="F1747" s="67"/>
    </row>
    <row r="1748" spans="4:6" s="2" customFormat="1" ht="15.75" customHeight="1">
      <c r="D1748" s="188"/>
      <c r="E1748" s="188"/>
      <c r="F1748" s="67"/>
    </row>
    <row r="1749" spans="4:6" s="2" customFormat="1" ht="15.75" customHeight="1">
      <c r="D1749" s="188"/>
      <c r="E1749" s="188"/>
      <c r="F1749" s="67"/>
    </row>
    <row r="1750" spans="4:6" s="2" customFormat="1" ht="15.75" customHeight="1">
      <c r="D1750" s="188"/>
      <c r="E1750" s="188"/>
      <c r="F1750" s="67"/>
    </row>
    <row r="1751" spans="4:6" s="2" customFormat="1" ht="15.75" customHeight="1">
      <c r="D1751" s="188"/>
      <c r="E1751" s="188"/>
      <c r="F1751" s="67"/>
    </row>
    <row r="1752" spans="4:6" s="2" customFormat="1" ht="15.75" customHeight="1">
      <c r="D1752" s="188"/>
      <c r="E1752" s="188"/>
      <c r="F1752" s="67"/>
    </row>
    <row r="1753" spans="4:6" s="2" customFormat="1" ht="15.75" customHeight="1">
      <c r="D1753" s="188"/>
      <c r="E1753" s="188"/>
      <c r="F1753" s="67"/>
    </row>
    <row r="1754" spans="4:6" s="2" customFormat="1" ht="15.75" customHeight="1">
      <c r="D1754" s="188"/>
      <c r="E1754" s="188"/>
      <c r="F1754" s="67"/>
    </row>
    <row r="1755" spans="4:6" s="2" customFormat="1" ht="15.75" customHeight="1">
      <c r="D1755" s="188"/>
      <c r="E1755" s="188"/>
      <c r="F1755" s="67"/>
    </row>
    <row r="1756" spans="4:6" s="2" customFormat="1" ht="15.75" customHeight="1">
      <c r="D1756" s="188"/>
      <c r="E1756" s="188"/>
      <c r="F1756" s="67"/>
    </row>
    <row r="1757" spans="4:6" s="2" customFormat="1" ht="15.75" customHeight="1">
      <c r="D1757" s="188"/>
      <c r="E1757" s="188"/>
      <c r="F1757" s="67"/>
    </row>
    <row r="1758" spans="4:6" s="2" customFormat="1" ht="15.75" customHeight="1">
      <c r="D1758" s="188"/>
      <c r="E1758" s="188"/>
      <c r="F1758" s="67"/>
    </row>
    <row r="1759" spans="4:6" s="2" customFormat="1" ht="15.75" customHeight="1">
      <c r="D1759" s="188"/>
      <c r="E1759" s="188"/>
      <c r="F1759" s="67"/>
    </row>
    <row r="1760" spans="4:6" s="2" customFormat="1" ht="15.75" customHeight="1">
      <c r="D1760" s="188"/>
      <c r="E1760" s="188"/>
      <c r="F1760" s="67"/>
    </row>
    <row r="1761" spans="4:6" s="2" customFormat="1" ht="15.75" customHeight="1">
      <c r="D1761" s="188"/>
      <c r="E1761" s="188"/>
      <c r="F1761" s="67"/>
    </row>
    <row r="1762" spans="4:6" s="2" customFormat="1" ht="15.75" customHeight="1">
      <c r="D1762" s="188"/>
      <c r="E1762" s="188"/>
      <c r="F1762" s="67"/>
    </row>
    <row r="1763" spans="4:6" s="2" customFormat="1" ht="15.75" customHeight="1">
      <c r="D1763" s="188"/>
      <c r="E1763" s="188"/>
      <c r="F1763" s="67"/>
    </row>
    <row r="1764" spans="4:6" s="2" customFormat="1" ht="15.75" customHeight="1">
      <c r="D1764" s="188"/>
      <c r="E1764" s="188"/>
      <c r="F1764" s="67"/>
    </row>
    <row r="1765" spans="4:6" s="2" customFormat="1" ht="15.75" customHeight="1">
      <c r="D1765" s="188"/>
      <c r="E1765" s="188"/>
      <c r="F1765" s="67"/>
    </row>
    <row r="1766" spans="4:6" s="2" customFormat="1" ht="15.75" customHeight="1">
      <c r="D1766" s="188"/>
      <c r="E1766" s="188"/>
      <c r="F1766" s="67"/>
    </row>
    <row r="1767" spans="4:6" s="2" customFormat="1" ht="15.75" customHeight="1">
      <c r="D1767" s="188"/>
      <c r="E1767" s="188"/>
      <c r="F1767" s="67"/>
    </row>
    <row r="1768" spans="4:6" s="2" customFormat="1" ht="15.75" customHeight="1">
      <c r="D1768" s="188"/>
      <c r="E1768" s="188"/>
      <c r="F1768" s="67"/>
    </row>
    <row r="1769" spans="4:6" s="2" customFormat="1" ht="15.75" customHeight="1">
      <c r="D1769" s="188"/>
      <c r="E1769" s="188"/>
      <c r="F1769" s="67"/>
    </row>
    <row r="1770" spans="4:6" s="2" customFormat="1" ht="15.75" customHeight="1">
      <c r="D1770" s="188"/>
      <c r="E1770" s="188"/>
      <c r="F1770" s="67"/>
    </row>
    <row r="1771" spans="4:6" s="2" customFormat="1" ht="15.75" customHeight="1">
      <c r="D1771" s="188"/>
      <c r="E1771" s="188"/>
      <c r="F1771" s="67"/>
    </row>
    <row r="1772" spans="4:6" s="2" customFormat="1" ht="15.75" customHeight="1">
      <c r="D1772" s="188"/>
      <c r="E1772" s="188"/>
      <c r="F1772" s="67"/>
    </row>
    <row r="1773" spans="4:6" s="2" customFormat="1" ht="15.75" customHeight="1">
      <c r="D1773" s="188"/>
      <c r="E1773" s="188"/>
      <c r="F1773" s="67"/>
    </row>
    <row r="1774" spans="4:6" s="2" customFormat="1" ht="15.75" customHeight="1">
      <c r="D1774" s="188"/>
      <c r="E1774" s="188"/>
      <c r="F1774" s="67"/>
    </row>
    <row r="1775" spans="4:6" s="2" customFormat="1" ht="15.75" customHeight="1">
      <c r="D1775" s="188"/>
      <c r="E1775" s="188"/>
      <c r="F1775" s="67"/>
    </row>
    <row r="1776" spans="4:6" s="2" customFormat="1" ht="15.75" customHeight="1">
      <c r="D1776" s="188"/>
      <c r="E1776" s="188"/>
      <c r="F1776" s="67"/>
    </row>
    <row r="1777" spans="4:6" s="2" customFormat="1" ht="15.75" customHeight="1">
      <c r="D1777" s="188"/>
      <c r="E1777" s="188"/>
      <c r="F1777" s="67"/>
    </row>
    <row r="1778" spans="4:6" s="2" customFormat="1" ht="15.75" customHeight="1">
      <c r="D1778" s="188"/>
      <c r="E1778" s="188"/>
      <c r="F1778" s="67"/>
    </row>
    <row r="1779" spans="4:6" s="2" customFormat="1" ht="15.75" customHeight="1">
      <c r="D1779" s="188"/>
      <c r="E1779" s="188"/>
      <c r="F1779" s="67"/>
    </row>
    <row r="1780" spans="4:6" s="2" customFormat="1" ht="15.75" customHeight="1">
      <c r="D1780" s="188"/>
      <c r="E1780" s="188"/>
      <c r="F1780" s="67"/>
    </row>
    <row r="1781" spans="4:6" s="2" customFormat="1" ht="15.75" customHeight="1">
      <c r="D1781" s="188"/>
      <c r="E1781" s="188"/>
      <c r="F1781" s="67"/>
    </row>
    <row r="1782" spans="4:6" s="2" customFormat="1" ht="15.75" customHeight="1">
      <c r="D1782" s="188"/>
      <c r="E1782" s="188"/>
      <c r="F1782" s="67"/>
    </row>
    <row r="1783" spans="4:6" s="2" customFormat="1" ht="15.75" customHeight="1">
      <c r="D1783" s="188"/>
      <c r="E1783" s="188"/>
      <c r="F1783" s="67"/>
    </row>
    <row r="1784" spans="4:6" s="2" customFormat="1" ht="15.75" customHeight="1">
      <c r="D1784" s="188"/>
      <c r="E1784" s="188"/>
      <c r="F1784" s="67"/>
    </row>
    <row r="1785" spans="4:6" s="2" customFormat="1" ht="15.75" customHeight="1">
      <c r="D1785" s="188"/>
      <c r="E1785" s="188"/>
      <c r="F1785" s="67"/>
    </row>
    <row r="1786" spans="4:6" s="2" customFormat="1" ht="15.75" customHeight="1">
      <c r="D1786" s="188"/>
      <c r="E1786" s="188"/>
      <c r="F1786" s="67"/>
    </row>
    <row r="1787" spans="4:6" s="2" customFormat="1" ht="15.75" customHeight="1">
      <c r="D1787" s="188"/>
      <c r="E1787" s="188"/>
      <c r="F1787" s="67"/>
    </row>
    <row r="1788" spans="4:6" s="2" customFormat="1" ht="15.75" customHeight="1">
      <c r="D1788" s="188"/>
      <c r="E1788" s="188"/>
      <c r="F1788" s="67"/>
    </row>
    <row r="1789" spans="4:6" s="2" customFormat="1" ht="15.75" customHeight="1">
      <c r="D1789" s="188"/>
      <c r="E1789" s="188"/>
      <c r="F1789" s="67"/>
    </row>
    <row r="1790" spans="4:6" s="2" customFormat="1" ht="15.75" customHeight="1">
      <c r="D1790" s="188"/>
      <c r="E1790" s="188"/>
      <c r="F1790" s="67"/>
    </row>
    <row r="1791" spans="4:6" s="2" customFormat="1" ht="15.75" customHeight="1">
      <c r="D1791" s="188"/>
      <c r="E1791" s="188"/>
      <c r="F1791" s="67"/>
    </row>
    <row r="1792" spans="4:6" s="2" customFormat="1" ht="15.75" customHeight="1">
      <c r="D1792" s="188"/>
      <c r="E1792" s="188"/>
      <c r="F1792" s="67"/>
    </row>
    <row r="1793" spans="4:6" s="2" customFormat="1" ht="15.75" customHeight="1">
      <c r="D1793" s="188"/>
      <c r="E1793" s="188"/>
      <c r="F1793" s="67"/>
    </row>
    <row r="1794" spans="4:6" s="2" customFormat="1" ht="15.75" customHeight="1">
      <c r="D1794" s="188"/>
      <c r="E1794" s="188"/>
      <c r="F1794" s="67"/>
    </row>
    <row r="1795" spans="4:6" s="2" customFormat="1" ht="15.75" customHeight="1">
      <c r="D1795" s="188"/>
      <c r="E1795" s="188"/>
      <c r="F1795" s="67"/>
    </row>
    <row r="1796" spans="4:6" s="2" customFormat="1" ht="15.75" customHeight="1">
      <c r="D1796" s="188"/>
      <c r="E1796" s="188"/>
      <c r="F1796" s="67"/>
    </row>
    <row r="1797" spans="4:6" s="2" customFormat="1" ht="15.75" customHeight="1">
      <c r="D1797" s="188"/>
      <c r="E1797" s="188"/>
      <c r="F1797" s="67"/>
    </row>
    <row r="1798" spans="4:6" s="2" customFormat="1" ht="15.75" customHeight="1">
      <c r="D1798" s="188"/>
      <c r="E1798" s="188"/>
      <c r="F1798" s="67"/>
    </row>
    <row r="1799" spans="4:6" s="2" customFormat="1" ht="15.75" customHeight="1">
      <c r="D1799" s="188"/>
      <c r="E1799" s="188"/>
      <c r="F1799" s="67"/>
    </row>
    <row r="1800" spans="4:6" s="2" customFormat="1" ht="15.75" customHeight="1">
      <c r="D1800" s="188"/>
      <c r="E1800" s="188"/>
      <c r="F1800" s="67"/>
    </row>
    <row r="1801" spans="4:6" s="2" customFormat="1" ht="15.75" customHeight="1">
      <c r="D1801" s="188"/>
      <c r="E1801" s="188"/>
      <c r="F1801" s="67"/>
    </row>
    <row r="1802" spans="4:6" s="2" customFormat="1" ht="15.75" customHeight="1">
      <c r="D1802" s="188"/>
      <c r="E1802" s="188"/>
      <c r="F1802" s="67"/>
    </row>
    <row r="1803" spans="4:6" s="2" customFormat="1" ht="15.75" customHeight="1">
      <c r="D1803" s="188"/>
      <c r="E1803" s="188"/>
      <c r="F1803" s="67"/>
    </row>
    <row r="1804" spans="4:6" s="2" customFormat="1" ht="15.75" customHeight="1">
      <c r="D1804" s="188"/>
      <c r="E1804" s="188"/>
      <c r="F1804" s="67"/>
    </row>
    <row r="1805" spans="4:6" s="2" customFormat="1" ht="15.75" customHeight="1">
      <c r="D1805" s="188"/>
      <c r="E1805" s="188"/>
      <c r="F1805" s="67"/>
    </row>
    <row r="1806" spans="4:6" s="2" customFormat="1" ht="15.75" customHeight="1">
      <c r="D1806" s="188"/>
      <c r="E1806" s="188"/>
      <c r="F1806" s="67"/>
    </row>
    <row r="1807" spans="4:6" s="2" customFormat="1" ht="15.75" customHeight="1">
      <c r="D1807" s="188"/>
      <c r="E1807" s="188"/>
      <c r="F1807" s="67"/>
    </row>
    <row r="1808" spans="4:6" s="2" customFormat="1" ht="15.75" customHeight="1">
      <c r="D1808" s="188"/>
      <c r="E1808" s="188"/>
      <c r="F1808" s="67"/>
    </row>
    <row r="1809" spans="4:6" s="2" customFormat="1" ht="15.75" customHeight="1">
      <c r="D1809" s="188"/>
      <c r="E1809" s="188"/>
      <c r="F1809" s="67"/>
    </row>
    <row r="1810" spans="4:6" s="2" customFormat="1" ht="15.75" customHeight="1">
      <c r="D1810" s="188"/>
      <c r="E1810" s="188"/>
      <c r="F1810" s="67"/>
    </row>
    <row r="1811" spans="4:6" s="2" customFormat="1" ht="15.75" customHeight="1">
      <c r="D1811" s="188"/>
      <c r="E1811" s="188"/>
      <c r="F1811" s="67"/>
    </row>
    <row r="1812" spans="4:6" s="2" customFormat="1" ht="15.75" customHeight="1">
      <c r="D1812" s="188"/>
      <c r="E1812" s="188"/>
      <c r="F1812" s="67"/>
    </row>
    <row r="1813" spans="4:6" s="2" customFormat="1" ht="15.75" customHeight="1">
      <c r="D1813" s="188"/>
      <c r="E1813" s="188"/>
      <c r="F1813" s="67"/>
    </row>
    <row r="1814" spans="4:6" s="2" customFormat="1" ht="15.75" customHeight="1">
      <c r="D1814" s="188"/>
      <c r="E1814" s="188"/>
      <c r="F1814" s="67"/>
    </row>
    <row r="1815" spans="4:6" s="2" customFormat="1" ht="15.75" customHeight="1">
      <c r="D1815" s="188"/>
      <c r="E1815" s="188"/>
      <c r="F1815" s="67"/>
    </row>
    <row r="1816" spans="4:6" s="2" customFormat="1" ht="15.75" customHeight="1">
      <c r="D1816" s="188"/>
      <c r="E1816" s="188"/>
      <c r="F1816" s="67"/>
    </row>
    <row r="1817" spans="4:6" s="2" customFormat="1" ht="15.75" customHeight="1">
      <c r="D1817" s="188"/>
      <c r="E1817" s="188"/>
      <c r="F1817" s="67"/>
    </row>
    <row r="1818" spans="4:6" s="2" customFormat="1" ht="15.75" customHeight="1">
      <c r="D1818" s="188"/>
      <c r="E1818" s="188"/>
      <c r="F1818" s="67"/>
    </row>
    <row r="1819" spans="4:6" s="2" customFormat="1" ht="15.75" customHeight="1">
      <c r="D1819" s="188"/>
      <c r="E1819" s="188"/>
      <c r="F1819" s="67"/>
    </row>
    <row r="1820" spans="4:6" s="2" customFormat="1" ht="15.75" customHeight="1">
      <c r="D1820" s="188"/>
      <c r="E1820" s="188"/>
      <c r="F1820" s="67"/>
    </row>
    <row r="1821" spans="4:6" s="2" customFormat="1" ht="15.75" customHeight="1">
      <c r="D1821" s="188"/>
      <c r="E1821" s="188"/>
      <c r="F1821" s="67"/>
    </row>
    <row r="1822" spans="4:6" s="2" customFormat="1" ht="15.75" customHeight="1">
      <c r="D1822" s="188"/>
      <c r="E1822" s="188"/>
      <c r="F1822" s="67"/>
    </row>
    <row r="1823" spans="4:6" s="2" customFormat="1" ht="15.75" customHeight="1">
      <c r="D1823" s="188"/>
      <c r="E1823" s="188"/>
      <c r="F1823" s="67"/>
    </row>
    <row r="1824" spans="4:6" s="2" customFormat="1" ht="15.75" customHeight="1">
      <c r="D1824" s="188"/>
      <c r="E1824" s="188"/>
      <c r="F1824" s="67"/>
    </row>
    <row r="1825" spans="4:6" s="2" customFormat="1" ht="15.75" customHeight="1">
      <c r="D1825" s="188"/>
      <c r="E1825" s="188"/>
      <c r="F1825" s="67"/>
    </row>
    <row r="1826" spans="4:6" s="2" customFormat="1" ht="15.75" customHeight="1">
      <c r="D1826" s="188"/>
      <c r="E1826" s="188"/>
      <c r="F1826" s="67"/>
    </row>
    <row r="1827" spans="4:6" s="2" customFormat="1" ht="15.75" customHeight="1">
      <c r="D1827" s="188"/>
      <c r="E1827" s="188"/>
      <c r="F1827" s="67"/>
    </row>
    <row r="1828" spans="4:6" s="2" customFormat="1" ht="15.75" customHeight="1">
      <c r="D1828" s="188"/>
      <c r="E1828" s="188"/>
      <c r="F1828" s="67"/>
    </row>
    <row r="1829" spans="4:6" s="2" customFormat="1" ht="15.75" customHeight="1">
      <c r="D1829" s="188"/>
      <c r="E1829" s="188"/>
      <c r="F1829" s="67"/>
    </row>
    <row r="1830" spans="4:6" s="2" customFormat="1" ht="15.75" customHeight="1">
      <c r="D1830" s="188"/>
      <c r="E1830" s="188"/>
      <c r="F1830" s="67"/>
    </row>
    <row r="1831" spans="4:6" s="2" customFormat="1" ht="15.75" customHeight="1">
      <c r="D1831" s="188"/>
      <c r="E1831" s="188"/>
      <c r="F1831" s="67"/>
    </row>
    <row r="1832" spans="4:6" s="2" customFormat="1" ht="15.75" customHeight="1">
      <c r="D1832" s="188"/>
      <c r="E1832" s="188"/>
      <c r="F1832" s="67"/>
    </row>
    <row r="1833" spans="4:6" s="2" customFormat="1" ht="15.75" customHeight="1">
      <c r="D1833" s="188"/>
      <c r="E1833" s="188"/>
      <c r="F1833" s="67"/>
    </row>
    <row r="1834" spans="4:6" s="2" customFormat="1" ht="15.75" customHeight="1">
      <c r="D1834" s="188"/>
      <c r="E1834" s="188"/>
      <c r="F1834" s="67"/>
    </row>
    <row r="1835" spans="4:6" s="2" customFormat="1" ht="15.75" customHeight="1">
      <c r="D1835" s="188"/>
      <c r="E1835" s="188"/>
      <c r="F1835" s="67"/>
    </row>
    <row r="1836" spans="4:6" s="2" customFormat="1" ht="15.75" customHeight="1">
      <c r="D1836" s="188"/>
      <c r="E1836" s="188"/>
      <c r="F1836" s="67"/>
    </row>
    <row r="1837" spans="4:6" s="2" customFormat="1" ht="15.75" customHeight="1">
      <c r="D1837" s="188"/>
      <c r="E1837" s="188"/>
      <c r="F1837" s="67"/>
    </row>
    <row r="1838" spans="4:6" s="2" customFormat="1" ht="15.75" customHeight="1">
      <c r="D1838" s="188"/>
      <c r="E1838" s="188"/>
      <c r="F1838" s="67"/>
    </row>
    <row r="1839" spans="4:6" s="2" customFormat="1" ht="15.75" customHeight="1">
      <c r="D1839" s="188"/>
      <c r="E1839" s="188"/>
      <c r="F1839" s="67"/>
    </row>
    <row r="1840" spans="4:6" s="2" customFormat="1" ht="15.75" customHeight="1">
      <c r="D1840" s="188"/>
      <c r="E1840" s="188"/>
      <c r="F1840" s="67"/>
    </row>
    <row r="1841" spans="4:6" s="2" customFormat="1" ht="15.75" customHeight="1">
      <c r="D1841" s="188"/>
      <c r="E1841" s="188"/>
      <c r="F1841" s="67"/>
    </row>
    <row r="1842" spans="4:6" s="2" customFormat="1" ht="15.75" customHeight="1">
      <c r="D1842" s="188"/>
      <c r="E1842" s="188"/>
      <c r="F1842" s="67"/>
    </row>
    <row r="1843" spans="4:6" s="2" customFormat="1" ht="15.75" customHeight="1">
      <c r="D1843" s="188"/>
      <c r="E1843" s="188"/>
      <c r="F1843" s="67"/>
    </row>
    <row r="1844" spans="4:6" s="2" customFormat="1" ht="15.75" customHeight="1">
      <c r="D1844" s="188"/>
      <c r="E1844" s="188"/>
      <c r="F1844" s="67"/>
    </row>
    <row r="1845" spans="4:6" s="2" customFormat="1" ht="15.75" customHeight="1">
      <c r="D1845" s="188"/>
      <c r="E1845" s="188"/>
      <c r="F1845" s="67"/>
    </row>
    <row r="1846" spans="4:6" s="2" customFormat="1" ht="15.75" customHeight="1">
      <c r="D1846" s="188"/>
      <c r="E1846" s="188"/>
      <c r="F1846" s="67"/>
    </row>
    <row r="1847" spans="4:6" s="2" customFormat="1" ht="15.75" customHeight="1">
      <c r="D1847" s="188"/>
      <c r="E1847" s="188"/>
      <c r="F1847" s="67"/>
    </row>
    <row r="1848" spans="4:6" s="2" customFormat="1" ht="15.75" customHeight="1">
      <c r="D1848" s="188"/>
      <c r="E1848" s="188"/>
      <c r="F1848" s="67"/>
    </row>
    <row r="1849" spans="4:6" s="2" customFormat="1" ht="15.75" customHeight="1">
      <c r="D1849" s="188"/>
      <c r="E1849" s="188"/>
      <c r="F1849" s="67"/>
    </row>
    <row r="1850" spans="4:6" s="2" customFormat="1" ht="15.75" customHeight="1">
      <c r="D1850" s="188"/>
      <c r="E1850" s="188"/>
      <c r="F1850" s="67"/>
    </row>
    <row r="1851" spans="4:6" s="2" customFormat="1" ht="15.75" customHeight="1">
      <c r="D1851" s="188"/>
      <c r="E1851" s="188"/>
      <c r="F1851" s="67"/>
    </row>
    <row r="1852" spans="4:6" s="2" customFormat="1" ht="15.75" customHeight="1">
      <c r="D1852" s="188"/>
      <c r="E1852" s="188"/>
      <c r="F1852" s="67"/>
    </row>
    <row r="1853" spans="4:6" s="2" customFormat="1" ht="15.75" customHeight="1">
      <c r="D1853" s="188"/>
      <c r="E1853" s="188"/>
      <c r="F1853" s="67"/>
    </row>
    <row r="1854" spans="4:6" s="2" customFormat="1" ht="15.75" customHeight="1">
      <c r="D1854" s="188"/>
      <c r="E1854" s="188"/>
      <c r="F1854" s="67"/>
    </row>
    <row r="1855" spans="4:6" s="2" customFormat="1" ht="15.75" customHeight="1">
      <c r="D1855" s="188"/>
      <c r="E1855" s="188"/>
      <c r="F1855" s="67"/>
    </row>
    <row r="1856" spans="4:6" s="2" customFormat="1" ht="15.75" customHeight="1">
      <c r="D1856" s="188"/>
      <c r="E1856" s="188"/>
      <c r="F1856" s="67"/>
    </row>
    <row r="1857" spans="4:6" s="2" customFormat="1" ht="15.75" customHeight="1">
      <c r="D1857" s="188"/>
      <c r="E1857" s="188"/>
      <c r="F1857" s="67"/>
    </row>
    <row r="1858" spans="4:6" s="2" customFormat="1" ht="15.75" customHeight="1">
      <c r="D1858" s="188"/>
      <c r="E1858" s="188"/>
      <c r="F1858" s="67"/>
    </row>
    <row r="1859" spans="4:6" s="2" customFormat="1" ht="15.75" customHeight="1">
      <c r="D1859" s="188"/>
      <c r="E1859" s="188"/>
      <c r="F1859" s="67"/>
    </row>
    <row r="1860" spans="4:6" s="2" customFormat="1" ht="15.75" customHeight="1">
      <c r="D1860" s="188"/>
      <c r="E1860" s="188"/>
      <c r="F1860" s="67"/>
    </row>
    <row r="1861" spans="4:6" s="2" customFormat="1" ht="15.75" customHeight="1">
      <c r="D1861" s="188"/>
      <c r="E1861" s="188"/>
      <c r="F1861" s="67"/>
    </row>
    <row r="1862" spans="4:6" s="2" customFormat="1" ht="15.75" customHeight="1">
      <c r="D1862" s="188"/>
      <c r="E1862" s="188"/>
      <c r="F1862" s="67"/>
    </row>
    <row r="1863" spans="4:6" s="2" customFormat="1" ht="15.75" customHeight="1">
      <c r="D1863" s="188"/>
      <c r="E1863" s="188"/>
      <c r="F1863" s="67"/>
    </row>
    <row r="1864" spans="4:6" s="2" customFormat="1" ht="15.75" customHeight="1">
      <c r="D1864" s="188"/>
      <c r="E1864" s="188"/>
      <c r="F1864" s="67"/>
    </row>
    <row r="1865" spans="4:6" s="2" customFormat="1" ht="15.75" customHeight="1">
      <c r="D1865" s="188"/>
      <c r="E1865" s="188"/>
      <c r="F1865" s="67"/>
    </row>
    <row r="1866" spans="4:6" s="2" customFormat="1" ht="15.75" customHeight="1">
      <c r="D1866" s="188"/>
      <c r="E1866" s="188"/>
      <c r="F1866" s="67"/>
    </row>
    <row r="1867" spans="4:6" s="2" customFormat="1" ht="15.75" customHeight="1">
      <c r="D1867" s="188"/>
      <c r="E1867" s="188"/>
      <c r="F1867" s="67"/>
    </row>
    <row r="1868" spans="4:6" s="2" customFormat="1" ht="15.75" customHeight="1">
      <c r="D1868" s="188"/>
      <c r="E1868" s="188"/>
      <c r="F1868" s="67"/>
    </row>
    <row r="1869" spans="4:6" s="2" customFormat="1" ht="15.75" customHeight="1">
      <c r="D1869" s="188"/>
      <c r="E1869" s="188"/>
      <c r="F1869" s="67"/>
    </row>
    <row r="1870" spans="4:6" s="2" customFormat="1" ht="15.75" customHeight="1">
      <c r="D1870" s="188"/>
      <c r="E1870" s="188"/>
      <c r="F1870" s="67"/>
    </row>
    <row r="1871" spans="4:6" s="2" customFormat="1" ht="15.75" customHeight="1">
      <c r="D1871" s="188"/>
      <c r="E1871" s="188"/>
      <c r="F1871" s="67"/>
    </row>
    <row r="1872" spans="4:6" s="2" customFormat="1" ht="15.75" customHeight="1">
      <c r="D1872" s="188"/>
      <c r="E1872" s="188"/>
      <c r="F1872" s="67"/>
    </row>
    <row r="1873" spans="4:6" s="2" customFormat="1" ht="15.75" customHeight="1">
      <c r="D1873" s="188"/>
      <c r="E1873" s="188"/>
      <c r="F1873" s="67"/>
    </row>
    <row r="1874" spans="4:6" s="2" customFormat="1" ht="15.75" customHeight="1">
      <c r="D1874" s="188"/>
      <c r="E1874" s="188"/>
      <c r="F1874" s="67"/>
    </row>
    <row r="1875" spans="4:6" s="2" customFormat="1" ht="15.75" customHeight="1">
      <c r="D1875" s="188"/>
      <c r="E1875" s="188"/>
      <c r="F1875" s="67"/>
    </row>
    <row r="1876" spans="4:6" s="2" customFormat="1" ht="15.75" customHeight="1">
      <c r="D1876" s="188"/>
      <c r="E1876" s="188"/>
      <c r="F1876" s="67"/>
    </row>
    <row r="1877" spans="4:6" s="2" customFormat="1" ht="15.75" customHeight="1">
      <c r="D1877" s="188"/>
      <c r="E1877" s="188"/>
      <c r="F1877" s="67"/>
    </row>
    <row r="1878" spans="4:6" s="2" customFormat="1" ht="15.75" customHeight="1">
      <c r="D1878" s="188"/>
      <c r="E1878" s="188"/>
      <c r="F1878" s="67"/>
    </row>
    <row r="1879" spans="4:6" s="2" customFormat="1" ht="15.75" customHeight="1">
      <c r="D1879" s="188"/>
      <c r="E1879" s="188"/>
      <c r="F1879" s="67"/>
    </row>
    <row r="1880" spans="4:6" s="2" customFormat="1" ht="15.75" customHeight="1">
      <c r="D1880" s="188"/>
      <c r="E1880" s="188"/>
      <c r="F1880" s="67"/>
    </row>
    <row r="1881" spans="4:6" s="2" customFormat="1" ht="15.75" customHeight="1">
      <c r="D1881" s="188"/>
      <c r="E1881" s="188"/>
      <c r="F1881" s="67"/>
    </row>
    <row r="1882" spans="4:6" s="2" customFormat="1" ht="15.75" customHeight="1">
      <c r="D1882" s="188"/>
      <c r="E1882" s="188"/>
      <c r="F1882" s="67"/>
    </row>
    <row r="1883" spans="4:6" s="2" customFormat="1" ht="15.75" customHeight="1">
      <c r="D1883" s="188"/>
      <c r="E1883" s="188"/>
      <c r="F1883" s="67"/>
    </row>
    <row r="1884" spans="4:6" s="2" customFormat="1" ht="15.75" customHeight="1">
      <c r="D1884" s="188"/>
      <c r="E1884" s="188"/>
      <c r="F1884" s="67"/>
    </row>
    <row r="1885" spans="4:6" s="2" customFormat="1" ht="15.75" customHeight="1">
      <c r="D1885" s="188"/>
      <c r="E1885" s="188"/>
      <c r="F1885" s="67"/>
    </row>
    <row r="1886" spans="4:6" s="2" customFormat="1" ht="15.75" customHeight="1">
      <c r="D1886" s="188"/>
      <c r="E1886" s="188"/>
      <c r="F1886" s="67"/>
    </row>
    <row r="1887" spans="4:6" s="2" customFormat="1" ht="15.75" customHeight="1">
      <c r="D1887" s="188"/>
      <c r="E1887" s="188"/>
      <c r="F1887" s="67"/>
    </row>
    <row r="1888" spans="4:6" s="2" customFormat="1" ht="15.75" customHeight="1">
      <c r="D1888" s="188"/>
      <c r="E1888" s="188"/>
      <c r="F1888" s="67"/>
    </row>
    <row r="1889" spans="4:6" s="2" customFormat="1" ht="15.75" customHeight="1">
      <c r="D1889" s="188"/>
      <c r="E1889" s="188"/>
      <c r="F1889" s="67"/>
    </row>
    <row r="1890" spans="4:6" s="2" customFormat="1" ht="15.75" customHeight="1">
      <c r="D1890" s="188"/>
      <c r="E1890" s="188"/>
      <c r="F1890" s="67"/>
    </row>
    <row r="1891" spans="4:6" s="2" customFormat="1" ht="15.75" customHeight="1">
      <c r="D1891" s="188"/>
      <c r="E1891" s="188"/>
      <c r="F1891" s="67"/>
    </row>
    <row r="1892" spans="4:6" s="2" customFormat="1" ht="15.75" customHeight="1">
      <c r="D1892" s="188"/>
      <c r="E1892" s="188"/>
      <c r="F1892" s="67"/>
    </row>
    <row r="1893" spans="4:6" s="2" customFormat="1" ht="15.75" customHeight="1">
      <c r="D1893" s="188"/>
      <c r="E1893" s="188"/>
      <c r="F1893" s="67"/>
    </row>
    <row r="1894" spans="4:6" s="2" customFormat="1" ht="15.75" customHeight="1">
      <c r="D1894" s="188"/>
      <c r="E1894" s="188"/>
      <c r="F1894" s="67"/>
    </row>
    <row r="1895" spans="4:6" s="2" customFormat="1" ht="15.75" customHeight="1">
      <c r="D1895" s="188"/>
      <c r="E1895" s="188"/>
      <c r="F1895" s="67"/>
    </row>
    <row r="1896" spans="4:6" s="2" customFormat="1" ht="15.75" customHeight="1">
      <c r="D1896" s="188"/>
      <c r="E1896" s="188"/>
      <c r="F1896" s="67"/>
    </row>
    <row r="1897" spans="4:6" s="2" customFormat="1" ht="15.75" customHeight="1">
      <c r="D1897" s="188"/>
      <c r="E1897" s="188"/>
      <c r="F1897" s="67"/>
    </row>
    <row r="1898" spans="4:6" s="2" customFormat="1" ht="15.75" customHeight="1">
      <c r="D1898" s="188"/>
      <c r="E1898" s="188"/>
      <c r="F1898" s="67"/>
    </row>
    <row r="1899" spans="4:6" s="2" customFormat="1" ht="15.75" customHeight="1">
      <c r="D1899" s="188"/>
      <c r="E1899" s="188"/>
      <c r="F1899" s="67"/>
    </row>
    <row r="1900" spans="4:6" s="2" customFormat="1" ht="15.75" customHeight="1">
      <c r="D1900" s="188"/>
      <c r="E1900" s="188"/>
      <c r="F1900" s="67"/>
    </row>
    <row r="1901" spans="4:6" s="2" customFormat="1" ht="15.75" customHeight="1">
      <c r="D1901" s="188"/>
      <c r="E1901" s="188"/>
      <c r="F1901" s="67"/>
    </row>
    <row r="1902" spans="4:6" s="2" customFormat="1" ht="15.75" customHeight="1">
      <c r="D1902" s="188"/>
      <c r="E1902" s="188"/>
      <c r="F1902" s="67"/>
    </row>
    <row r="1903" spans="4:6" s="2" customFormat="1" ht="15.75" customHeight="1">
      <c r="D1903" s="188"/>
      <c r="E1903" s="188"/>
      <c r="F1903" s="67"/>
    </row>
    <row r="1904" spans="4:6" s="2" customFormat="1" ht="15.75" customHeight="1">
      <c r="D1904" s="188"/>
      <c r="E1904" s="188"/>
      <c r="F1904" s="67"/>
    </row>
    <row r="1905" spans="4:6" s="2" customFormat="1" ht="15.75" customHeight="1">
      <c r="D1905" s="188"/>
      <c r="E1905" s="188"/>
      <c r="F1905" s="67"/>
    </row>
    <row r="1906" spans="4:6" s="2" customFormat="1" ht="15.75" customHeight="1">
      <c r="D1906" s="188"/>
      <c r="E1906" s="188"/>
      <c r="F1906" s="67"/>
    </row>
    <row r="1907" spans="4:6" s="2" customFormat="1" ht="15.75" customHeight="1">
      <c r="D1907" s="188"/>
      <c r="E1907" s="188"/>
      <c r="F1907" s="67"/>
    </row>
    <row r="1908" spans="4:6" s="2" customFormat="1" ht="15.75" customHeight="1">
      <c r="D1908" s="188"/>
      <c r="E1908" s="188"/>
      <c r="F1908" s="67"/>
    </row>
    <row r="1909" spans="4:6" s="2" customFormat="1" ht="15.75" customHeight="1">
      <c r="D1909" s="188"/>
      <c r="E1909" s="188"/>
      <c r="F1909" s="67"/>
    </row>
    <row r="1910" spans="4:6" s="2" customFormat="1" ht="15.75" customHeight="1">
      <c r="D1910" s="188"/>
      <c r="E1910" s="188"/>
      <c r="F1910" s="67"/>
    </row>
    <row r="1911" spans="4:6" s="2" customFormat="1" ht="15.75" customHeight="1">
      <c r="D1911" s="188"/>
      <c r="E1911" s="188"/>
      <c r="F1911" s="67"/>
    </row>
    <row r="1912" spans="4:6" s="2" customFormat="1" ht="15.75" customHeight="1">
      <c r="D1912" s="188"/>
      <c r="E1912" s="188"/>
      <c r="F1912" s="67"/>
    </row>
    <row r="1913" spans="4:6" s="2" customFormat="1" ht="15.75" customHeight="1">
      <c r="D1913" s="188"/>
      <c r="E1913" s="188"/>
      <c r="F1913" s="67"/>
    </row>
    <row r="1914" spans="4:6" s="2" customFormat="1" ht="15.75" customHeight="1">
      <c r="D1914" s="188"/>
      <c r="E1914" s="188"/>
      <c r="F1914" s="67"/>
    </row>
    <row r="1915" spans="4:6" s="2" customFormat="1" ht="15.75" customHeight="1">
      <c r="D1915" s="188"/>
      <c r="E1915" s="188"/>
      <c r="F1915" s="67"/>
    </row>
    <row r="1916" spans="4:6" s="2" customFormat="1" ht="15.75" customHeight="1">
      <c r="D1916" s="188"/>
      <c r="E1916" s="188"/>
      <c r="F1916" s="67"/>
    </row>
    <row r="1917" spans="4:6" s="2" customFormat="1" ht="15.75" customHeight="1">
      <c r="D1917" s="188"/>
      <c r="E1917" s="188"/>
      <c r="F1917" s="67"/>
    </row>
    <row r="1918" spans="4:6" s="2" customFormat="1" ht="15.75" customHeight="1">
      <c r="D1918" s="188"/>
      <c r="E1918" s="188"/>
      <c r="F1918" s="67"/>
    </row>
    <row r="1919" spans="4:6" s="2" customFormat="1" ht="15.75" customHeight="1">
      <c r="D1919" s="188"/>
      <c r="E1919" s="188"/>
      <c r="F1919" s="67"/>
    </row>
    <row r="1920" spans="4:6" s="2" customFormat="1" ht="15.75" customHeight="1">
      <c r="D1920" s="188"/>
      <c r="E1920" s="188"/>
      <c r="F1920" s="67"/>
    </row>
    <row r="1921" spans="4:6" s="2" customFormat="1" ht="15.75" customHeight="1">
      <c r="D1921" s="188"/>
      <c r="E1921" s="188"/>
      <c r="F1921" s="67"/>
    </row>
    <row r="1922" spans="4:6" s="2" customFormat="1" ht="15.75" customHeight="1">
      <c r="D1922" s="188"/>
      <c r="E1922" s="188"/>
      <c r="F1922" s="67"/>
    </row>
    <row r="1923" spans="4:6" s="2" customFormat="1" ht="15.75" customHeight="1">
      <c r="D1923" s="188"/>
      <c r="E1923" s="188"/>
      <c r="F1923" s="67"/>
    </row>
    <row r="1924" spans="4:6" s="2" customFormat="1" ht="15.75" customHeight="1">
      <c r="D1924" s="188"/>
      <c r="E1924" s="188"/>
      <c r="F1924" s="67"/>
    </row>
    <row r="1925" spans="4:6" s="2" customFormat="1" ht="15.75" customHeight="1">
      <c r="D1925" s="188"/>
      <c r="E1925" s="188"/>
      <c r="F1925" s="67"/>
    </row>
    <row r="1926" spans="4:6" s="2" customFormat="1" ht="15.75" customHeight="1">
      <c r="D1926" s="188"/>
      <c r="E1926" s="188"/>
      <c r="F1926" s="67"/>
    </row>
    <row r="1927" spans="4:6" s="2" customFormat="1" ht="15.75" customHeight="1">
      <c r="D1927" s="188"/>
      <c r="E1927" s="188"/>
      <c r="F1927" s="67"/>
    </row>
    <row r="1928" spans="4:6" s="2" customFormat="1" ht="15.75" customHeight="1">
      <c r="D1928" s="188"/>
      <c r="E1928" s="188"/>
      <c r="F1928" s="67"/>
    </row>
    <row r="1929" spans="4:6" s="2" customFormat="1" ht="15.75" customHeight="1">
      <c r="D1929" s="188"/>
      <c r="E1929" s="188"/>
      <c r="F1929" s="67"/>
    </row>
    <row r="1930" spans="4:6" s="2" customFormat="1" ht="15.75" customHeight="1">
      <c r="D1930" s="188"/>
      <c r="E1930" s="188"/>
      <c r="F1930" s="67"/>
    </row>
    <row r="1931" spans="4:6" s="2" customFormat="1" ht="15.75" customHeight="1">
      <c r="D1931" s="188"/>
      <c r="E1931" s="188"/>
      <c r="F1931" s="67"/>
    </row>
    <row r="1932" spans="4:6" s="2" customFormat="1" ht="15.75" customHeight="1">
      <c r="D1932" s="188"/>
      <c r="E1932" s="188"/>
      <c r="F1932" s="67"/>
    </row>
    <row r="1933" spans="4:6" s="2" customFormat="1" ht="15.75" customHeight="1">
      <c r="D1933" s="188"/>
      <c r="E1933" s="188"/>
      <c r="F1933" s="67"/>
    </row>
    <row r="1934" spans="4:6" s="2" customFormat="1" ht="15.75" customHeight="1">
      <c r="D1934" s="188"/>
      <c r="E1934" s="188"/>
      <c r="F1934" s="67"/>
    </row>
    <row r="1935" spans="4:6" s="2" customFormat="1" ht="15.75" customHeight="1">
      <c r="D1935" s="188"/>
      <c r="E1935" s="188"/>
      <c r="F1935" s="67"/>
    </row>
    <row r="1936" spans="4:6" s="2" customFormat="1" ht="15.75" customHeight="1">
      <c r="D1936" s="188"/>
      <c r="E1936" s="188"/>
      <c r="F1936" s="67"/>
    </row>
    <row r="1937" spans="4:6" s="2" customFormat="1" ht="15.75" customHeight="1">
      <c r="D1937" s="188"/>
      <c r="E1937" s="188"/>
      <c r="F1937" s="67"/>
    </row>
    <row r="1938" spans="4:6" s="2" customFormat="1" ht="15.75" customHeight="1">
      <c r="D1938" s="188"/>
      <c r="E1938" s="188"/>
      <c r="F1938" s="67"/>
    </row>
    <row r="1939" spans="4:6" s="2" customFormat="1" ht="15.75" customHeight="1">
      <c r="D1939" s="188"/>
      <c r="E1939" s="188"/>
      <c r="F1939" s="67"/>
    </row>
    <row r="1940" spans="4:6" s="2" customFormat="1" ht="15.75" customHeight="1">
      <c r="D1940" s="188"/>
      <c r="E1940" s="188"/>
      <c r="F1940" s="67"/>
    </row>
    <row r="1941" spans="4:6" s="2" customFormat="1" ht="15.75" customHeight="1">
      <c r="D1941" s="188"/>
      <c r="E1941" s="188"/>
      <c r="F1941" s="67"/>
    </row>
    <row r="1942" spans="4:6" s="2" customFormat="1" ht="15.75" customHeight="1">
      <c r="D1942" s="188"/>
      <c r="E1942" s="188"/>
      <c r="F1942" s="67"/>
    </row>
    <row r="1943" spans="4:6" s="2" customFormat="1" ht="15.75" customHeight="1">
      <c r="D1943" s="188"/>
      <c r="E1943" s="188"/>
      <c r="F1943" s="67"/>
    </row>
    <row r="1944" spans="4:6" s="2" customFormat="1" ht="15.75" customHeight="1">
      <c r="D1944" s="188"/>
      <c r="E1944" s="188"/>
      <c r="F1944" s="67"/>
    </row>
    <row r="1945" spans="4:6" s="2" customFormat="1" ht="15.75" customHeight="1">
      <c r="D1945" s="188"/>
      <c r="E1945" s="188"/>
      <c r="F1945" s="67"/>
    </row>
    <row r="1946" spans="4:6" s="2" customFormat="1" ht="15.75" customHeight="1">
      <c r="D1946" s="188"/>
      <c r="E1946" s="188"/>
      <c r="F1946" s="67"/>
    </row>
    <row r="1947" spans="4:6" s="2" customFormat="1" ht="15.75" customHeight="1">
      <c r="D1947" s="188"/>
      <c r="E1947" s="188"/>
      <c r="F1947" s="67"/>
    </row>
    <row r="1948" spans="4:6" s="2" customFormat="1" ht="15.75" customHeight="1">
      <c r="D1948" s="188"/>
      <c r="E1948" s="188"/>
      <c r="F1948" s="67"/>
    </row>
    <row r="1949" spans="4:6" s="2" customFormat="1" ht="15.75" customHeight="1">
      <c r="D1949" s="188"/>
      <c r="E1949" s="188"/>
      <c r="F1949" s="67"/>
    </row>
    <row r="1950" spans="4:6" s="2" customFormat="1" ht="15.75" customHeight="1">
      <c r="D1950" s="188"/>
      <c r="E1950" s="188"/>
      <c r="F1950" s="67"/>
    </row>
    <row r="1951" spans="4:6" s="2" customFormat="1" ht="15.75" customHeight="1">
      <c r="D1951" s="188"/>
      <c r="E1951" s="188"/>
      <c r="F1951" s="67"/>
    </row>
    <row r="1952" spans="4:6" s="2" customFormat="1" ht="15.75" customHeight="1">
      <c r="D1952" s="188"/>
      <c r="E1952" s="188"/>
      <c r="F1952" s="67"/>
    </row>
    <row r="1953" spans="4:6" s="2" customFormat="1" ht="15.75" customHeight="1">
      <c r="D1953" s="188"/>
      <c r="E1953" s="188"/>
      <c r="F1953" s="67"/>
    </row>
    <row r="1954" spans="4:6" s="2" customFormat="1" ht="15.75" customHeight="1">
      <c r="D1954" s="188"/>
      <c r="E1954" s="188"/>
      <c r="F1954" s="67"/>
    </row>
    <row r="1955" spans="4:6" s="2" customFormat="1" ht="15.75" customHeight="1">
      <c r="D1955" s="188"/>
      <c r="E1955" s="188"/>
      <c r="F1955" s="67"/>
    </row>
    <row r="1956" spans="4:6" s="2" customFormat="1" ht="15.75" customHeight="1">
      <c r="D1956" s="188"/>
      <c r="E1956" s="188"/>
      <c r="F1956" s="67"/>
    </row>
    <row r="1957" spans="4:6" s="2" customFormat="1" ht="15.75" customHeight="1">
      <c r="D1957" s="188"/>
      <c r="E1957" s="188"/>
      <c r="F1957" s="67"/>
    </row>
    <row r="1958" spans="4:6" s="2" customFormat="1" ht="15.75" customHeight="1">
      <c r="D1958" s="188"/>
      <c r="E1958" s="188"/>
      <c r="F1958" s="67"/>
    </row>
    <row r="1959" spans="4:6" s="2" customFormat="1" ht="15.75" customHeight="1">
      <c r="D1959" s="188"/>
      <c r="E1959" s="188"/>
      <c r="F1959" s="67"/>
    </row>
    <row r="1960" spans="4:6" s="2" customFormat="1" ht="15.75" customHeight="1">
      <c r="D1960" s="188"/>
      <c r="E1960" s="188"/>
      <c r="F1960" s="67"/>
    </row>
    <row r="1961" spans="4:6" s="2" customFormat="1" ht="15.75" customHeight="1">
      <c r="D1961" s="188"/>
      <c r="E1961" s="188"/>
      <c r="F1961" s="67"/>
    </row>
    <row r="1962" spans="4:6" s="2" customFormat="1" ht="15.75" customHeight="1">
      <c r="D1962" s="188"/>
      <c r="E1962" s="188"/>
      <c r="F1962" s="67"/>
    </row>
    <row r="1963" spans="4:6" s="2" customFormat="1" ht="15.75" customHeight="1">
      <c r="D1963" s="188"/>
      <c r="E1963" s="188"/>
      <c r="F1963" s="67"/>
    </row>
    <row r="1964" spans="4:6" s="2" customFormat="1" ht="15.75" customHeight="1">
      <c r="D1964" s="188"/>
      <c r="E1964" s="188"/>
      <c r="F1964" s="67"/>
    </row>
    <row r="1965" spans="4:6" s="2" customFormat="1" ht="15.75" customHeight="1">
      <c r="D1965" s="188"/>
      <c r="E1965" s="188"/>
      <c r="F1965" s="67"/>
    </row>
    <row r="1966" spans="4:6" s="2" customFormat="1" ht="15.75" customHeight="1">
      <c r="D1966" s="188"/>
      <c r="E1966" s="188"/>
      <c r="F1966" s="67"/>
    </row>
    <row r="1967" spans="4:6" s="2" customFormat="1" ht="15.75" customHeight="1">
      <c r="D1967" s="188"/>
      <c r="E1967" s="188"/>
      <c r="F1967" s="67"/>
    </row>
    <row r="1968" spans="4:6" s="2" customFormat="1" ht="15.75" customHeight="1">
      <c r="D1968" s="188"/>
      <c r="E1968" s="188"/>
      <c r="F1968" s="67"/>
    </row>
    <row r="1969" spans="4:6" s="2" customFormat="1" ht="15.75" customHeight="1">
      <c r="D1969" s="188"/>
      <c r="E1969" s="188"/>
      <c r="F1969" s="67"/>
    </row>
    <row r="1970" spans="4:6" s="2" customFormat="1" ht="15.75" customHeight="1">
      <c r="D1970" s="188"/>
      <c r="E1970" s="188"/>
      <c r="F1970" s="67"/>
    </row>
    <row r="1971" spans="4:6" s="2" customFormat="1" ht="15.75" customHeight="1">
      <c r="D1971" s="188"/>
      <c r="E1971" s="188"/>
      <c r="F1971" s="67"/>
    </row>
    <row r="1972" spans="4:6" s="2" customFormat="1" ht="15.75" customHeight="1">
      <c r="D1972" s="188"/>
      <c r="E1972" s="188"/>
      <c r="F1972" s="67"/>
    </row>
    <row r="1973" spans="4:6" s="2" customFormat="1" ht="15.75" customHeight="1">
      <c r="D1973" s="188"/>
      <c r="E1973" s="188"/>
      <c r="F1973" s="67"/>
    </row>
    <row r="1974" spans="4:6" s="2" customFormat="1" ht="15.75" customHeight="1">
      <c r="D1974" s="188"/>
      <c r="E1974" s="188"/>
      <c r="F1974" s="67"/>
    </row>
    <row r="1975" spans="4:6" s="2" customFormat="1" ht="15.75" customHeight="1">
      <c r="D1975" s="188"/>
      <c r="E1975" s="188"/>
      <c r="F1975" s="67"/>
    </row>
    <row r="1976" spans="4:6" s="2" customFormat="1" ht="15.75" customHeight="1">
      <c r="D1976" s="188"/>
      <c r="E1976" s="188"/>
      <c r="F1976" s="67"/>
    </row>
    <row r="1977" spans="4:6" s="2" customFormat="1" ht="15.75" customHeight="1">
      <c r="D1977" s="188"/>
      <c r="E1977" s="188"/>
      <c r="F1977" s="67"/>
    </row>
    <row r="1978" spans="4:6" s="2" customFormat="1" ht="15.75" customHeight="1">
      <c r="D1978" s="188"/>
      <c r="E1978" s="188"/>
      <c r="F1978" s="67"/>
    </row>
    <row r="1979" spans="4:6" s="2" customFormat="1" ht="15.75" customHeight="1">
      <c r="D1979" s="188"/>
      <c r="E1979" s="188"/>
      <c r="F1979" s="67"/>
    </row>
    <row r="1980" spans="4:6" s="2" customFormat="1" ht="15.75" customHeight="1">
      <c r="D1980" s="188"/>
      <c r="E1980" s="188"/>
      <c r="F1980" s="67"/>
    </row>
    <row r="1981" spans="4:6" s="2" customFormat="1" ht="15.75" customHeight="1">
      <c r="D1981" s="188"/>
      <c r="E1981" s="188"/>
      <c r="F1981" s="67"/>
    </row>
    <row r="1982" spans="4:6" s="2" customFormat="1" ht="15.75" customHeight="1">
      <c r="D1982" s="188"/>
      <c r="E1982" s="188"/>
      <c r="F1982" s="67"/>
    </row>
    <row r="1983" spans="4:6" s="2" customFormat="1" ht="15.75" customHeight="1">
      <c r="D1983" s="188"/>
      <c r="E1983" s="188"/>
      <c r="F1983" s="67"/>
    </row>
    <row r="1984" spans="4:6" s="2" customFormat="1" ht="15.75" customHeight="1">
      <c r="D1984" s="188"/>
      <c r="E1984" s="188"/>
      <c r="F1984" s="67"/>
    </row>
    <row r="1985" spans="4:6" s="2" customFormat="1" ht="15.75" customHeight="1">
      <c r="D1985" s="188"/>
      <c r="E1985" s="188"/>
      <c r="F1985" s="67"/>
    </row>
    <row r="1986" spans="4:6" s="2" customFormat="1" ht="15.75" customHeight="1">
      <c r="D1986" s="188"/>
      <c r="E1986" s="188"/>
      <c r="F1986" s="67"/>
    </row>
    <row r="1987" spans="4:6" s="2" customFormat="1" ht="15.75" customHeight="1">
      <c r="D1987" s="188"/>
      <c r="E1987" s="188"/>
      <c r="F1987" s="67"/>
    </row>
    <row r="1988" spans="4:6" s="2" customFormat="1" ht="15.75" customHeight="1">
      <c r="D1988" s="188"/>
      <c r="E1988" s="188"/>
      <c r="F1988" s="67"/>
    </row>
    <row r="1989" spans="4:6" s="2" customFormat="1" ht="15.75" customHeight="1">
      <c r="D1989" s="188"/>
      <c r="E1989" s="188"/>
      <c r="F1989" s="67"/>
    </row>
    <row r="1990" spans="4:6" s="2" customFormat="1" ht="15.75" customHeight="1">
      <c r="D1990" s="188"/>
      <c r="E1990" s="188"/>
      <c r="F1990" s="67"/>
    </row>
    <row r="1991" spans="4:6" s="2" customFormat="1" ht="15.75" customHeight="1">
      <c r="D1991" s="188"/>
      <c r="E1991" s="188"/>
      <c r="F1991" s="67"/>
    </row>
    <row r="1992" spans="4:6" s="2" customFormat="1" ht="15.75" customHeight="1">
      <c r="D1992" s="188"/>
      <c r="E1992" s="188"/>
      <c r="F1992" s="67"/>
    </row>
    <row r="1993" spans="4:6" s="2" customFormat="1" ht="15.75" customHeight="1">
      <c r="D1993" s="188"/>
      <c r="E1993" s="188"/>
      <c r="F1993" s="67"/>
    </row>
    <row r="1994" spans="4:6" s="2" customFormat="1" ht="15.75" customHeight="1">
      <c r="D1994" s="188"/>
      <c r="E1994" s="188"/>
      <c r="F1994" s="67"/>
    </row>
    <row r="1995" spans="4:6" s="2" customFormat="1" ht="15.75" customHeight="1">
      <c r="D1995" s="188"/>
      <c r="E1995" s="188"/>
      <c r="F1995" s="67"/>
    </row>
    <row r="1996" spans="4:6" s="2" customFormat="1" ht="15.75" customHeight="1">
      <c r="D1996" s="188"/>
      <c r="E1996" s="188"/>
      <c r="F1996" s="67"/>
    </row>
    <row r="1997" spans="4:6" s="2" customFormat="1" ht="15.75" customHeight="1">
      <c r="D1997" s="188"/>
      <c r="E1997" s="188"/>
      <c r="F1997" s="67"/>
    </row>
    <row r="1998" spans="4:6" s="2" customFormat="1" ht="15.75" customHeight="1">
      <c r="D1998" s="188"/>
      <c r="E1998" s="188"/>
      <c r="F1998" s="67"/>
    </row>
    <row r="1999" spans="4:6" s="2" customFormat="1" ht="15.75" customHeight="1">
      <c r="D1999" s="188"/>
      <c r="E1999" s="188"/>
      <c r="F1999" s="67"/>
    </row>
    <row r="2000" spans="4:6" s="2" customFormat="1" ht="15.75" customHeight="1">
      <c r="D2000" s="188"/>
      <c r="E2000" s="188"/>
      <c r="F2000" s="67"/>
    </row>
    <row r="2001" spans="4:6" s="2" customFormat="1" ht="15.75" customHeight="1">
      <c r="D2001" s="188"/>
      <c r="E2001" s="188"/>
      <c r="F2001" s="67"/>
    </row>
    <row r="2002" spans="4:6" s="2" customFormat="1" ht="15.75" customHeight="1">
      <c r="D2002" s="188"/>
      <c r="E2002" s="188"/>
      <c r="F2002" s="67"/>
    </row>
    <row r="2003" spans="4:6" s="2" customFormat="1" ht="15.75" customHeight="1">
      <c r="D2003" s="188"/>
      <c r="E2003" s="188"/>
      <c r="F2003" s="67"/>
    </row>
    <row r="2004" spans="4:6" s="2" customFormat="1" ht="15.75" customHeight="1">
      <c r="D2004" s="188"/>
      <c r="E2004" s="188"/>
      <c r="F2004" s="67"/>
    </row>
    <row r="2005" spans="4:6" s="2" customFormat="1" ht="15.75" customHeight="1">
      <c r="D2005" s="188"/>
      <c r="E2005" s="188"/>
      <c r="F2005" s="67"/>
    </row>
    <row r="2006" spans="4:6" s="2" customFormat="1" ht="15.75" customHeight="1">
      <c r="D2006" s="188"/>
      <c r="E2006" s="188"/>
      <c r="F2006" s="67"/>
    </row>
    <row r="2007" spans="4:6" s="2" customFormat="1" ht="15.75" customHeight="1">
      <c r="D2007" s="188"/>
      <c r="E2007" s="188"/>
      <c r="F2007" s="67"/>
    </row>
    <row r="2008" spans="4:6" s="2" customFormat="1" ht="15.75" customHeight="1">
      <c r="D2008" s="188"/>
      <c r="E2008" s="188"/>
      <c r="F2008" s="67"/>
    </row>
    <row r="2009" spans="4:6" s="2" customFormat="1" ht="15.75" customHeight="1">
      <c r="D2009" s="188"/>
      <c r="E2009" s="188"/>
      <c r="F2009" s="67"/>
    </row>
    <row r="2010" spans="4:6" s="2" customFormat="1" ht="15.75" customHeight="1">
      <c r="D2010" s="188"/>
      <c r="E2010" s="188"/>
      <c r="F2010" s="67"/>
    </row>
    <row r="2011" spans="4:6" s="2" customFormat="1" ht="15.75" customHeight="1">
      <c r="D2011" s="188"/>
      <c r="E2011" s="188"/>
      <c r="F2011" s="67"/>
    </row>
    <row r="2012" spans="4:6" s="2" customFormat="1" ht="15.75" customHeight="1">
      <c r="D2012" s="188"/>
      <c r="E2012" s="188"/>
      <c r="F2012" s="67"/>
    </row>
    <row r="2013" spans="4:6" s="2" customFormat="1" ht="15.75" customHeight="1">
      <c r="D2013" s="188"/>
      <c r="E2013" s="188"/>
      <c r="F2013" s="67"/>
    </row>
    <row r="2014" spans="4:6" s="2" customFormat="1" ht="15.75" customHeight="1">
      <c r="D2014" s="188"/>
      <c r="E2014" s="188"/>
      <c r="F2014" s="67"/>
    </row>
    <row r="2015" spans="4:6" s="2" customFormat="1" ht="15.75" customHeight="1">
      <c r="D2015" s="188"/>
      <c r="E2015" s="188"/>
      <c r="F2015" s="67"/>
    </row>
    <row r="2016" spans="4:6" s="2" customFormat="1" ht="15.75" customHeight="1">
      <c r="D2016" s="188"/>
      <c r="E2016" s="188"/>
      <c r="F2016" s="67"/>
    </row>
    <row r="2017" spans="4:6" s="2" customFormat="1" ht="15.75" customHeight="1">
      <c r="D2017" s="188"/>
      <c r="E2017" s="188"/>
      <c r="F2017" s="67"/>
    </row>
    <row r="2018" spans="4:6" s="2" customFormat="1" ht="15.75" customHeight="1">
      <c r="D2018" s="188"/>
      <c r="E2018" s="188"/>
      <c r="F2018" s="67"/>
    </row>
    <row r="2019" spans="4:6" s="2" customFormat="1" ht="15.75" customHeight="1">
      <c r="D2019" s="188"/>
      <c r="E2019" s="188"/>
      <c r="F2019" s="67"/>
    </row>
    <row r="2020" spans="4:6" s="2" customFormat="1" ht="15.75" customHeight="1">
      <c r="D2020" s="188"/>
      <c r="E2020" s="188"/>
      <c r="F2020" s="67"/>
    </row>
    <row r="2021" spans="4:6" s="2" customFormat="1" ht="15.75" customHeight="1">
      <c r="D2021" s="188"/>
      <c r="E2021" s="188"/>
      <c r="F2021" s="67"/>
    </row>
    <row r="2022" spans="4:6" s="2" customFormat="1" ht="15.75" customHeight="1">
      <c r="D2022" s="188"/>
      <c r="E2022" s="188"/>
      <c r="F2022" s="67"/>
    </row>
    <row r="2023" spans="4:6" s="2" customFormat="1" ht="15.75" customHeight="1">
      <c r="D2023" s="188"/>
      <c r="E2023" s="188"/>
      <c r="F2023" s="67"/>
    </row>
    <row r="2024" spans="4:6" s="2" customFormat="1" ht="15.75" customHeight="1">
      <c r="D2024" s="188"/>
      <c r="E2024" s="188"/>
      <c r="F2024" s="67"/>
    </row>
    <row r="2025" spans="4:6" s="2" customFormat="1" ht="15.75" customHeight="1">
      <c r="D2025" s="188"/>
      <c r="E2025" s="188"/>
      <c r="F2025" s="67"/>
    </row>
    <row r="2026" spans="4:6" s="2" customFormat="1" ht="15.75" customHeight="1">
      <c r="D2026" s="188"/>
      <c r="E2026" s="188"/>
      <c r="F2026" s="67"/>
    </row>
    <row r="2027" spans="4:6" s="2" customFormat="1" ht="15.75" customHeight="1">
      <c r="D2027" s="188"/>
      <c r="E2027" s="188"/>
      <c r="F2027" s="67"/>
    </row>
    <row r="2028" spans="4:6" s="2" customFormat="1" ht="15.75" customHeight="1">
      <c r="D2028" s="188"/>
      <c r="E2028" s="188"/>
      <c r="F2028" s="67"/>
    </row>
    <row r="2029" spans="4:6" s="2" customFormat="1" ht="15.75" customHeight="1">
      <c r="D2029" s="188"/>
      <c r="E2029" s="188"/>
      <c r="F2029" s="67"/>
    </row>
    <row r="2030" spans="4:6" s="2" customFormat="1" ht="15.75" customHeight="1">
      <c r="D2030" s="188"/>
      <c r="E2030" s="188"/>
      <c r="F2030" s="67"/>
    </row>
    <row r="2031" spans="4:6" s="2" customFormat="1" ht="15.75" customHeight="1">
      <c r="D2031" s="188"/>
      <c r="E2031" s="188"/>
      <c r="F2031" s="67"/>
    </row>
    <row r="2032" spans="4:6" s="2" customFormat="1" ht="15.75" customHeight="1">
      <c r="D2032" s="188"/>
      <c r="E2032" s="188"/>
      <c r="F2032" s="67"/>
    </row>
    <row r="2033" spans="4:6" s="2" customFormat="1" ht="15.75" customHeight="1">
      <c r="D2033" s="188"/>
      <c r="E2033" s="188"/>
      <c r="F2033" s="67"/>
    </row>
    <row r="2034" spans="4:6" s="2" customFormat="1" ht="15.75" customHeight="1">
      <c r="D2034" s="188"/>
      <c r="E2034" s="188"/>
      <c r="F2034" s="67"/>
    </row>
    <row r="2035" spans="4:6" s="2" customFormat="1" ht="15.75" customHeight="1">
      <c r="D2035" s="188"/>
      <c r="E2035" s="188"/>
      <c r="F2035" s="67"/>
    </row>
    <row r="2036" spans="4:6" s="2" customFormat="1" ht="15.75" customHeight="1">
      <c r="D2036" s="188"/>
      <c r="E2036" s="188"/>
      <c r="F2036" s="67"/>
    </row>
    <row r="2037" spans="4:6" s="2" customFormat="1" ht="15.75" customHeight="1">
      <c r="D2037" s="188"/>
      <c r="E2037" s="188"/>
      <c r="F2037" s="67"/>
    </row>
    <row r="2038" spans="4:6" s="2" customFormat="1" ht="15.75" customHeight="1">
      <c r="D2038" s="188"/>
      <c r="E2038" s="188"/>
      <c r="F2038" s="67"/>
    </row>
    <row r="2039" spans="4:6" s="2" customFormat="1" ht="15.75" customHeight="1">
      <c r="D2039" s="188"/>
      <c r="E2039" s="188"/>
      <c r="F2039" s="67"/>
    </row>
    <row r="2040" spans="4:6" s="2" customFormat="1" ht="15.75" customHeight="1">
      <c r="D2040" s="188"/>
      <c r="E2040" s="188"/>
      <c r="F2040" s="67"/>
    </row>
    <row r="2041" spans="4:6" s="2" customFormat="1" ht="15.75" customHeight="1">
      <c r="D2041" s="188"/>
      <c r="E2041" s="188"/>
      <c r="F2041" s="67"/>
    </row>
    <row r="2042" spans="4:6" s="2" customFormat="1" ht="15.75" customHeight="1">
      <c r="D2042" s="188"/>
      <c r="E2042" s="188"/>
      <c r="F2042" s="67"/>
    </row>
    <row r="2043" spans="4:6" s="2" customFormat="1" ht="15.75" customHeight="1">
      <c r="D2043" s="188"/>
      <c r="E2043" s="188"/>
      <c r="F2043" s="67"/>
    </row>
    <row r="2044" spans="4:6" s="2" customFormat="1" ht="15.75" customHeight="1">
      <c r="D2044" s="188"/>
      <c r="E2044" s="188"/>
      <c r="F2044" s="67"/>
    </row>
    <row r="2045" spans="4:6" s="2" customFormat="1" ht="15.75" customHeight="1">
      <c r="D2045" s="188"/>
      <c r="E2045" s="188"/>
      <c r="F2045" s="67"/>
    </row>
    <row r="2046" spans="4:6" s="2" customFormat="1" ht="15.75" customHeight="1">
      <c r="D2046" s="188"/>
      <c r="E2046" s="188"/>
      <c r="F2046" s="67"/>
    </row>
    <row r="2047" spans="4:6" s="2" customFormat="1" ht="15.75" customHeight="1">
      <c r="D2047" s="188"/>
      <c r="E2047" s="188"/>
      <c r="F2047" s="67"/>
    </row>
    <row r="2048" spans="4:6" s="2" customFormat="1" ht="15.75" customHeight="1">
      <c r="D2048" s="188"/>
      <c r="E2048" s="188"/>
      <c r="F2048" s="67"/>
    </row>
    <row r="2049" spans="4:6" s="2" customFormat="1" ht="15.75" customHeight="1">
      <c r="D2049" s="188"/>
      <c r="E2049" s="188"/>
      <c r="F2049" s="67"/>
    </row>
    <row r="2050" spans="4:6" s="2" customFormat="1" ht="15.75" customHeight="1">
      <c r="D2050" s="188"/>
      <c r="E2050" s="188"/>
      <c r="F2050" s="67"/>
    </row>
    <row r="2051" spans="4:6" s="2" customFormat="1" ht="15.75" customHeight="1">
      <c r="D2051" s="188"/>
      <c r="E2051" s="188"/>
      <c r="F2051" s="67"/>
    </row>
    <row r="2052" spans="4:6" s="2" customFormat="1" ht="15.75" customHeight="1">
      <c r="D2052" s="188"/>
      <c r="E2052" s="188"/>
      <c r="F2052" s="67"/>
    </row>
    <row r="2053" spans="4:6" s="2" customFormat="1" ht="15.75" customHeight="1">
      <c r="D2053" s="188"/>
      <c r="E2053" s="188"/>
      <c r="F2053" s="67"/>
    </row>
    <row r="2054" spans="4:6" s="2" customFormat="1" ht="15.75" customHeight="1">
      <c r="D2054" s="188"/>
      <c r="E2054" s="188"/>
      <c r="F2054" s="67"/>
    </row>
    <row r="2055" spans="4:6" s="2" customFormat="1" ht="15.75" customHeight="1">
      <c r="D2055" s="188"/>
      <c r="E2055" s="188"/>
      <c r="F2055" s="67"/>
    </row>
    <row r="2056" spans="4:6" s="2" customFormat="1" ht="15.75" customHeight="1">
      <c r="D2056" s="188"/>
      <c r="E2056" s="188"/>
      <c r="F2056" s="67"/>
    </row>
    <row r="2057" spans="4:6" s="2" customFormat="1" ht="15.75" customHeight="1">
      <c r="D2057" s="188"/>
      <c r="E2057" s="188"/>
      <c r="F2057" s="67"/>
    </row>
    <row r="2058" spans="4:6" s="2" customFormat="1" ht="15.75" customHeight="1">
      <c r="D2058" s="188"/>
      <c r="E2058" s="188"/>
      <c r="F2058" s="67"/>
    </row>
    <row r="2059" spans="4:6" s="2" customFormat="1" ht="15.75" customHeight="1">
      <c r="D2059" s="188"/>
      <c r="E2059" s="188"/>
      <c r="F2059" s="67"/>
    </row>
    <row r="2060" spans="4:6" s="2" customFormat="1" ht="15.75" customHeight="1">
      <c r="D2060" s="188"/>
      <c r="E2060" s="188"/>
      <c r="F2060" s="67"/>
    </row>
    <row r="2061" spans="4:6" s="2" customFormat="1" ht="15.75" customHeight="1">
      <c r="D2061" s="188"/>
      <c r="E2061" s="188"/>
      <c r="F2061" s="67"/>
    </row>
    <row r="2062" spans="4:6" s="2" customFormat="1" ht="15.75" customHeight="1">
      <c r="D2062" s="188"/>
      <c r="E2062" s="188"/>
      <c r="F2062" s="67"/>
    </row>
    <row r="2063" spans="4:6" s="2" customFormat="1" ht="15.75" customHeight="1">
      <c r="D2063" s="188"/>
      <c r="E2063" s="188"/>
      <c r="F2063" s="67"/>
    </row>
    <row r="2064" spans="4:6" s="2" customFormat="1" ht="15.75" customHeight="1">
      <c r="D2064" s="188"/>
      <c r="E2064" s="188"/>
      <c r="F2064" s="67"/>
    </row>
    <row r="2065" spans="4:6" s="2" customFormat="1" ht="15.75" customHeight="1">
      <c r="D2065" s="188"/>
      <c r="E2065" s="188"/>
      <c r="F2065" s="67"/>
    </row>
    <row r="2066" spans="4:6" s="2" customFormat="1" ht="15.75" customHeight="1">
      <c r="D2066" s="188"/>
      <c r="E2066" s="188"/>
      <c r="F2066" s="67"/>
    </row>
    <row r="2067" spans="4:6" s="2" customFormat="1" ht="15.75" customHeight="1">
      <c r="D2067" s="188"/>
      <c r="E2067" s="188"/>
      <c r="F2067" s="67"/>
    </row>
    <row r="2068" spans="4:6" s="2" customFormat="1" ht="15.75" customHeight="1">
      <c r="D2068" s="188"/>
      <c r="E2068" s="188"/>
      <c r="F2068" s="67"/>
    </row>
    <row r="2069" spans="4:6" s="2" customFormat="1" ht="15.75" customHeight="1">
      <c r="D2069" s="188"/>
      <c r="E2069" s="188"/>
      <c r="F2069" s="67"/>
    </row>
    <row r="2070" spans="4:6" s="2" customFormat="1" ht="15.75" customHeight="1">
      <c r="D2070" s="188"/>
      <c r="E2070" s="188"/>
      <c r="F2070" s="67"/>
    </row>
    <row r="2071" spans="4:6" s="2" customFormat="1" ht="15.75" customHeight="1">
      <c r="D2071" s="188"/>
      <c r="E2071" s="188"/>
      <c r="F2071" s="67"/>
    </row>
    <row r="2072" spans="4:6" s="2" customFormat="1" ht="15.75" customHeight="1">
      <c r="D2072" s="188"/>
      <c r="E2072" s="188"/>
      <c r="F2072" s="67"/>
    </row>
    <row r="2073" spans="4:6" s="2" customFormat="1" ht="15.75" customHeight="1">
      <c r="D2073" s="188"/>
      <c r="E2073" s="188"/>
      <c r="F2073" s="67"/>
    </row>
    <row r="2074" spans="4:6" s="2" customFormat="1" ht="15.75" customHeight="1">
      <c r="D2074" s="188"/>
      <c r="E2074" s="188"/>
      <c r="F2074" s="67"/>
    </row>
    <row r="2075" spans="4:6" s="2" customFormat="1" ht="15.75" customHeight="1">
      <c r="D2075" s="188"/>
      <c r="E2075" s="188"/>
      <c r="F2075" s="67"/>
    </row>
    <row r="2076" spans="4:6" s="2" customFormat="1" ht="15.75" customHeight="1">
      <c r="D2076" s="188"/>
      <c r="E2076" s="188"/>
      <c r="F2076" s="67"/>
    </row>
    <row r="2077" spans="4:6" s="2" customFormat="1" ht="15.75" customHeight="1">
      <c r="D2077" s="188"/>
      <c r="E2077" s="188"/>
      <c r="F2077" s="67"/>
    </row>
    <row r="2078" spans="4:6" s="2" customFormat="1" ht="15.75" customHeight="1">
      <c r="D2078" s="188"/>
      <c r="E2078" s="188"/>
      <c r="F2078" s="67"/>
    </row>
    <row r="2079" spans="4:6" s="2" customFormat="1" ht="15.75" customHeight="1">
      <c r="D2079" s="188"/>
      <c r="E2079" s="188"/>
      <c r="F2079" s="67"/>
    </row>
    <row r="2080" spans="4:6" s="2" customFormat="1" ht="15.75" customHeight="1">
      <c r="D2080" s="188"/>
      <c r="E2080" s="188"/>
      <c r="F2080" s="67"/>
    </row>
    <row r="2081" spans="4:6" s="2" customFormat="1" ht="15.75" customHeight="1">
      <c r="D2081" s="188"/>
      <c r="E2081" s="188"/>
      <c r="F2081" s="67"/>
    </row>
    <row r="2082" spans="4:6" s="2" customFormat="1" ht="15.75" customHeight="1">
      <c r="D2082" s="188"/>
      <c r="E2082" s="188"/>
      <c r="F2082" s="67"/>
    </row>
    <row r="2083" spans="4:6" s="2" customFormat="1" ht="15.75" customHeight="1">
      <c r="D2083" s="188"/>
      <c r="E2083" s="188"/>
      <c r="F2083" s="67"/>
    </row>
    <row r="2084" spans="4:6" s="2" customFormat="1" ht="15.75" customHeight="1">
      <c r="D2084" s="188"/>
      <c r="E2084" s="188"/>
      <c r="F2084" s="67"/>
    </row>
    <row r="2085" spans="4:6" s="2" customFormat="1" ht="15.75" customHeight="1">
      <c r="D2085" s="188"/>
      <c r="E2085" s="188"/>
      <c r="F2085" s="67"/>
    </row>
    <row r="2086" spans="4:6" s="2" customFormat="1" ht="15.75" customHeight="1">
      <c r="D2086" s="188"/>
      <c r="E2086" s="188"/>
      <c r="F2086" s="67"/>
    </row>
    <row r="2087" spans="4:6" s="2" customFormat="1" ht="15.75" customHeight="1">
      <c r="D2087" s="188"/>
      <c r="E2087" s="188"/>
      <c r="F2087" s="67"/>
    </row>
    <row r="2088" spans="4:6" s="2" customFormat="1" ht="15.75" customHeight="1">
      <c r="D2088" s="188"/>
      <c r="E2088" s="188"/>
      <c r="F2088" s="67"/>
    </row>
    <row r="2089" spans="4:6" s="2" customFormat="1" ht="15.75" customHeight="1">
      <c r="D2089" s="188"/>
      <c r="E2089" s="188"/>
      <c r="F2089" s="67"/>
    </row>
    <row r="2090" spans="4:6" s="2" customFormat="1" ht="15.75" customHeight="1">
      <c r="D2090" s="188"/>
      <c r="E2090" s="188"/>
      <c r="F2090" s="67"/>
    </row>
    <row r="2091" spans="4:6" s="2" customFormat="1" ht="15.75" customHeight="1">
      <c r="D2091" s="188"/>
      <c r="E2091" s="188"/>
      <c r="F2091" s="67"/>
    </row>
    <row r="2092" spans="4:6" s="2" customFormat="1" ht="15.75" customHeight="1">
      <c r="D2092" s="188"/>
      <c r="E2092" s="188"/>
      <c r="F2092" s="67"/>
    </row>
    <row r="2093" spans="4:6" s="2" customFormat="1" ht="15.75" customHeight="1">
      <c r="D2093" s="188"/>
      <c r="E2093" s="188"/>
      <c r="F2093" s="67"/>
    </row>
    <row r="2094" spans="4:6" s="2" customFormat="1" ht="15.75" customHeight="1">
      <c r="D2094" s="188"/>
      <c r="E2094" s="188"/>
      <c r="F2094" s="67"/>
    </row>
    <row r="2095" spans="4:6" s="2" customFormat="1" ht="15.75" customHeight="1">
      <c r="D2095" s="188"/>
      <c r="E2095" s="188"/>
      <c r="F2095" s="67"/>
    </row>
    <row r="2096" spans="4:6" s="2" customFormat="1" ht="15.75" customHeight="1">
      <c r="D2096" s="188"/>
      <c r="E2096" s="188"/>
      <c r="F2096" s="67"/>
    </row>
    <row r="2097" spans="4:6" s="2" customFormat="1" ht="15.75" customHeight="1">
      <c r="D2097" s="188"/>
      <c r="E2097" s="188"/>
      <c r="F2097" s="67"/>
    </row>
    <row r="2098" spans="4:6" s="2" customFormat="1" ht="15.75" customHeight="1">
      <c r="D2098" s="188"/>
      <c r="E2098" s="188"/>
      <c r="F2098" s="67"/>
    </row>
    <row r="2099" spans="4:6" s="2" customFormat="1" ht="15.75" customHeight="1">
      <c r="D2099" s="188"/>
      <c r="E2099" s="188"/>
      <c r="F2099" s="67"/>
    </row>
    <row r="2100" spans="4:6" s="2" customFormat="1" ht="15.75" customHeight="1">
      <c r="D2100" s="188"/>
      <c r="E2100" s="188"/>
      <c r="F2100" s="67"/>
    </row>
    <row r="2101" spans="4:6" s="2" customFormat="1" ht="15.75" customHeight="1">
      <c r="D2101" s="188"/>
      <c r="E2101" s="188"/>
      <c r="F2101" s="67"/>
    </row>
    <row r="2102" spans="4:6" s="2" customFormat="1" ht="15.75" customHeight="1">
      <c r="D2102" s="188"/>
      <c r="E2102" s="188"/>
      <c r="F2102" s="67"/>
    </row>
    <row r="2103" spans="4:6" s="2" customFormat="1" ht="15.75" customHeight="1">
      <c r="D2103" s="188"/>
      <c r="E2103" s="188"/>
      <c r="F2103" s="67"/>
    </row>
    <row r="2104" spans="4:6" s="2" customFormat="1" ht="15.75" customHeight="1">
      <c r="D2104" s="188"/>
      <c r="E2104" s="188"/>
      <c r="F2104" s="67"/>
    </row>
    <row r="2105" spans="4:6" s="2" customFormat="1" ht="15.75" customHeight="1">
      <c r="D2105" s="188"/>
      <c r="E2105" s="188"/>
      <c r="F2105" s="67"/>
    </row>
    <row r="2106" spans="4:6" s="2" customFormat="1" ht="15.75" customHeight="1">
      <c r="D2106" s="188"/>
      <c r="E2106" s="188"/>
      <c r="F2106" s="67"/>
    </row>
    <row r="2107" spans="4:6" s="2" customFormat="1" ht="15.75" customHeight="1">
      <c r="D2107" s="188"/>
      <c r="E2107" s="188"/>
      <c r="F2107" s="67"/>
    </row>
    <row r="2108" spans="4:6" s="2" customFormat="1" ht="15.75" customHeight="1">
      <c r="D2108" s="188"/>
      <c r="E2108" s="188"/>
      <c r="F2108" s="67"/>
    </row>
    <row r="2109" spans="4:6" s="2" customFormat="1" ht="15.75" customHeight="1">
      <c r="D2109" s="188"/>
      <c r="E2109" s="188"/>
      <c r="F2109" s="67"/>
    </row>
    <row r="2110" spans="4:6" s="2" customFormat="1" ht="15.75" customHeight="1">
      <c r="D2110" s="188"/>
      <c r="E2110" s="188"/>
      <c r="F2110" s="67"/>
    </row>
    <row r="2111" spans="4:6" s="2" customFormat="1" ht="15.75" customHeight="1">
      <c r="D2111" s="188"/>
      <c r="E2111" s="188"/>
      <c r="F2111" s="67"/>
    </row>
    <row r="2112" spans="4:6" s="2" customFormat="1" ht="15.75" customHeight="1">
      <c r="D2112" s="188"/>
      <c r="E2112" s="188"/>
      <c r="F2112" s="67"/>
    </row>
    <row r="2113" spans="4:6" s="2" customFormat="1" ht="15.75" customHeight="1">
      <c r="D2113" s="188"/>
      <c r="E2113" s="188"/>
      <c r="F2113" s="67"/>
    </row>
    <row r="2114" spans="4:6" s="2" customFormat="1" ht="15.75" customHeight="1">
      <c r="D2114" s="188"/>
      <c r="E2114" s="188"/>
      <c r="F2114" s="67"/>
    </row>
    <row r="2115" spans="4:6" s="2" customFormat="1" ht="15.75" customHeight="1">
      <c r="D2115" s="188"/>
      <c r="E2115" s="188"/>
      <c r="F2115" s="67"/>
    </row>
    <row r="2116" spans="4:6" s="2" customFormat="1" ht="15.75" customHeight="1">
      <c r="D2116" s="188"/>
      <c r="E2116" s="188"/>
      <c r="F2116" s="67"/>
    </row>
    <row r="2117" spans="4:6" s="2" customFormat="1" ht="15.75" customHeight="1">
      <c r="D2117" s="188"/>
      <c r="E2117" s="188"/>
      <c r="F2117" s="67"/>
    </row>
    <row r="2118" spans="4:6" s="2" customFormat="1" ht="15.75" customHeight="1">
      <c r="D2118" s="188"/>
      <c r="E2118" s="188"/>
      <c r="F2118" s="67"/>
    </row>
    <row r="2119" spans="4:6" s="2" customFormat="1" ht="15.75" customHeight="1">
      <c r="D2119" s="188"/>
      <c r="E2119" s="188"/>
      <c r="F2119" s="67"/>
    </row>
    <row r="2120" spans="4:6" s="2" customFormat="1" ht="15.75" customHeight="1">
      <c r="D2120" s="188"/>
      <c r="E2120" s="188"/>
      <c r="F2120" s="67"/>
    </row>
    <row r="2121" spans="4:6" s="2" customFormat="1" ht="15.75" customHeight="1">
      <c r="D2121" s="188"/>
      <c r="E2121" s="188"/>
      <c r="F2121" s="67"/>
    </row>
    <row r="2122" spans="4:6" s="2" customFormat="1" ht="15.75" customHeight="1">
      <c r="D2122" s="188"/>
      <c r="E2122" s="188"/>
      <c r="F2122" s="67"/>
    </row>
    <row r="2123" spans="4:6" s="2" customFormat="1" ht="15.75" customHeight="1">
      <c r="D2123" s="188"/>
      <c r="E2123" s="188"/>
      <c r="F2123" s="67"/>
    </row>
    <row r="2124" spans="4:6" s="2" customFormat="1" ht="15.75" customHeight="1">
      <c r="D2124" s="188"/>
      <c r="E2124" s="188"/>
      <c r="F2124" s="67"/>
    </row>
    <row r="2125" spans="4:6" s="2" customFormat="1" ht="15.75" customHeight="1">
      <c r="D2125" s="188"/>
      <c r="E2125" s="188"/>
      <c r="F2125" s="67"/>
    </row>
    <row r="2126" spans="4:6" s="2" customFormat="1" ht="15.75" customHeight="1">
      <c r="D2126" s="188"/>
      <c r="E2126" s="188"/>
      <c r="F2126" s="67"/>
    </row>
    <row r="2127" spans="4:6" s="2" customFormat="1" ht="15.75" customHeight="1">
      <c r="D2127" s="188"/>
      <c r="E2127" s="188"/>
      <c r="F2127" s="67"/>
    </row>
    <row r="2128" spans="4:6" s="2" customFormat="1" ht="15.75" customHeight="1">
      <c r="D2128" s="188"/>
      <c r="E2128" s="188"/>
      <c r="F2128" s="67"/>
    </row>
    <row r="2129" spans="4:6" s="2" customFormat="1" ht="15.75" customHeight="1">
      <c r="D2129" s="188"/>
      <c r="E2129" s="188"/>
      <c r="F2129" s="67"/>
    </row>
    <row r="2130" spans="4:6" s="2" customFormat="1" ht="15.75" customHeight="1">
      <c r="D2130" s="188"/>
      <c r="E2130" s="188"/>
      <c r="F2130" s="67"/>
    </row>
    <row r="2131" spans="4:6" s="2" customFormat="1" ht="15.75" customHeight="1">
      <c r="D2131" s="188"/>
      <c r="E2131" s="188"/>
      <c r="F2131" s="67"/>
    </row>
    <row r="2132" spans="4:6" s="2" customFormat="1" ht="15.75" customHeight="1">
      <c r="D2132" s="188"/>
      <c r="E2132" s="188"/>
      <c r="F2132" s="67"/>
    </row>
    <row r="2133" spans="4:6" s="2" customFormat="1" ht="15.75" customHeight="1">
      <c r="D2133" s="188"/>
      <c r="E2133" s="188"/>
      <c r="F2133" s="67"/>
    </row>
    <row r="2134" spans="4:6" s="2" customFormat="1" ht="15.75" customHeight="1">
      <c r="D2134" s="188"/>
      <c r="E2134" s="188"/>
      <c r="F2134" s="67"/>
    </row>
    <row r="2135" spans="4:6" s="2" customFormat="1" ht="15.75" customHeight="1">
      <c r="D2135" s="188"/>
      <c r="E2135" s="188"/>
      <c r="F2135" s="67"/>
    </row>
    <row r="2136" spans="4:6" s="2" customFormat="1" ht="15.75" customHeight="1">
      <c r="D2136" s="188"/>
      <c r="E2136" s="188"/>
      <c r="F2136" s="67"/>
    </row>
    <row r="2137" spans="4:6" s="2" customFormat="1" ht="15.75" customHeight="1">
      <c r="D2137" s="188"/>
      <c r="E2137" s="188"/>
      <c r="F2137" s="67"/>
    </row>
    <row r="2138" spans="4:6" s="2" customFormat="1" ht="15.75" customHeight="1">
      <c r="D2138" s="188"/>
      <c r="E2138" s="188"/>
      <c r="F2138" s="67"/>
    </row>
    <row r="2139" spans="4:6" s="2" customFormat="1" ht="15.75" customHeight="1">
      <c r="D2139" s="188"/>
      <c r="E2139" s="188"/>
      <c r="F2139" s="67"/>
    </row>
    <row r="2140" spans="4:6" s="2" customFormat="1" ht="15.75" customHeight="1">
      <c r="D2140" s="188"/>
      <c r="E2140" s="188"/>
      <c r="F2140" s="67"/>
    </row>
    <row r="2141" spans="4:6" s="2" customFormat="1" ht="15.75" customHeight="1">
      <c r="D2141" s="188"/>
      <c r="E2141" s="188"/>
      <c r="F2141" s="67"/>
    </row>
    <row r="2142" spans="4:6" s="2" customFormat="1" ht="15.75" customHeight="1">
      <c r="D2142" s="188"/>
      <c r="E2142" s="188"/>
      <c r="F2142" s="67"/>
    </row>
    <row r="2143" spans="4:6" s="2" customFormat="1" ht="15.75" customHeight="1">
      <c r="D2143" s="188"/>
      <c r="E2143" s="188"/>
      <c r="F2143" s="67"/>
    </row>
    <row r="2144" spans="4:6" s="2" customFormat="1" ht="15.75" customHeight="1">
      <c r="D2144" s="188"/>
      <c r="E2144" s="188"/>
      <c r="F2144" s="67"/>
    </row>
    <row r="2145" spans="4:6" s="2" customFormat="1" ht="15.75" customHeight="1">
      <c r="D2145" s="188"/>
      <c r="E2145" s="188"/>
      <c r="F2145" s="67"/>
    </row>
    <row r="2146" spans="4:6" s="2" customFormat="1" ht="15.75" customHeight="1">
      <c r="D2146" s="188"/>
      <c r="E2146" s="188"/>
      <c r="F2146" s="67"/>
    </row>
    <row r="2147" spans="4:6" s="2" customFormat="1" ht="15.75" customHeight="1">
      <c r="D2147" s="188"/>
      <c r="E2147" s="188"/>
      <c r="F2147" s="67"/>
    </row>
    <row r="2148" spans="4:6" s="2" customFormat="1" ht="15.75" customHeight="1">
      <c r="D2148" s="188"/>
      <c r="E2148" s="188"/>
      <c r="F2148" s="67"/>
    </row>
    <row r="2149" spans="4:6" s="2" customFormat="1" ht="15.75" customHeight="1">
      <c r="D2149" s="188"/>
      <c r="E2149" s="188"/>
      <c r="F2149" s="67"/>
    </row>
    <row r="2150" spans="4:6" s="2" customFormat="1" ht="15.75" customHeight="1">
      <c r="D2150" s="188"/>
      <c r="E2150" s="188"/>
      <c r="F2150" s="67"/>
    </row>
    <row r="2151" spans="4:6" s="2" customFormat="1" ht="15.75" customHeight="1">
      <c r="D2151" s="188"/>
      <c r="E2151" s="188"/>
      <c r="F2151" s="67"/>
    </row>
    <row r="2152" spans="4:6" s="2" customFormat="1" ht="15.75" customHeight="1">
      <c r="D2152" s="188"/>
      <c r="E2152" s="188"/>
      <c r="F2152" s="67"/>
    </row>
    <row r="2153" spans="4:6" s="2" customFormat="1" ht="15.75" customHeight="1">
      <c r="D2153" s="188"/>
      <c r="E2153" s="188"/>
      <c r="F2153" s="67"/>
    </row>
    <row r="2154" spans="4:6" s="2" customFormat="1" ht="15.75" customHeight="1">
      <c r="D2154" s="188"/>
      <c r="E2154" s="188"/>
      <c r="F2154" s="67"/>
    </row>
    <row r="2155" spans="4:6" s="2" customFormat="1" ht="15.75" customHeight="1">
      <c r="D2155" s="188"/>
      <c r="E2155" s="188"/>
      <c r="F2155" s="67"/>
    </row>
    <row r="2156" spans="4:6" s="2" customFormat="1" ht="15.75" customHeight="1">
      <c r="D2156" s="188"/>
      <c r="E2156" s="188"/>
      <c r="F2156" s="67"/>
    </row>
    <row r="2157" spans="4:6" s="2" customFormat="1" ht="15.75" customHeight="1">
      <c r="D2157" s="188"/>
      <c r="E2157" s="188"/>
      <c r="F2157" s="67"/>
    </row>
    <row r="2158" spans="4:6" s="2" customFormat="1" ht="15.75" customHeight="1">
      <c r="D2158" s="188"/>
      <c r="E2158" s="188"/>
      <c r="F2158" s="67"/>
    </row>
    <row r="2159" spans="4:6" s="2" customFormat="1" ht="15.75" customHeight="1">
      <c r="D2159" s="188"/>
      <c r="E2159" s="188"/>
      <c r="F2159" s="67"/>
    </row>
    <row r="2160" spans="4:6" s="2" customFormat="1" ht="15.75" customHeight="1">
      <c r="D2160" s="188"/>
      <c r="E2160" s="188"/>
      <c r="F2160" s="67"/>
    </row>
    <row r="2161" spans="4:6" s="2" customFormat="1" ht="15.75" customHeight="1">
      <c r="D2161" s="188"/>
      <c r="E2161" s="188"/>
      <c r="F2161" s="67"/>
    </row>
    <row r="2162" spans="4:6" s="2" customFormat="1" ht="15.75" customHeight="1">
      <c r="D2162" s="188"/>
      <c r="E2162" s="188"/>
      <c r="F2162" s="67"/>
    </row>
    <row r="2163" spans="4:6" s="2" customFormat="1" ht="15.75" customHeight="1">
      <c r="D2163" s="188"/>
      <c r="E2163" s="188"/>
      <c r="F2163" s="67"/>
    </row>
    <row r="2164" spans="4:6" s="2" customFormat="1" ht="15.75" customHeight="1">
      <c r="D2164" s="188"/>
      <c r="E2164" s="188"/>
      <c r="F2164" s="67"/>
    </row>
    <row r="2165" spans="4:6" s="2" customFormat="1" ht="15.75" customHeight="1">
      <c r="D2165" s="188"/>
      <c r="E2165" s="188"/>
      <c r="F2165" s="67"/>
    </row>
    <row r="2166" spans="4:6" s="2" customFormat="1" ht="15.75" customHeight="1">
      <c r="D2166" s="188"/>
      <c r="E2166" s="188"/>
      <c r="F2166" s="67"/>
    </row>
    <row r="2167" spans="4:6" s="2" customFormat="1" ht="15.75" customHeight="1">
      <c r="D2167" s="188"/>
      <c r="E2167" s="188"/>
      <c r="F2167" s="67"/>
    </row>
    <row r="2168" spans="4:6" s="2" customFormat="1" ht="15.75" customHeight="1">
      <c r="D2168" s="188"/>
      <c r="E2168" s="188"/>
      <c r="F2168" s="67"/>
    </row>
    <row r="2169" spans="4:6" s="2" customFormat="1" ht="15.75" customHeight="1">
      <c r="D2169" s="188"/>
      <c r="E2169" s="188"/>
      <c r="F2169" s="67"/>
    </row>
    <row r="2170" spans="4:6" s="2" customFormat="1" ht="15.75" customHeight="1">
      <c r="D2170" s="188"/>
      <c r="E2170" s="188"/>
      <c r="F2170" s="67"/>
    </row>
    <row r="2171" spans="4:6" s="2" customFormat="1" ht="15.75" customHeight="1">
      <c r="D2171" s="188"/>
      <c r="E2171" s="188"/>
      <c r="F2171" s="67"/>
    </row>
    <row r="2172" spans="4:6" s="2" customFormat="1" ht="15.75" customHeight="1">
      <c r="D2172" s="188"/>
      <c r="E2172" s="188"/>
      <c r="F2172" s="67"/>
    </row>
    <row r="2173" spans="4:6" s="2" customFormat="1" ht="15.75" customHeight="1">
      <c r="D2173" s="188"/>
      <c r="E2173" s="188"/>
      <c r="F2173" s="67"/>
    </row>
    <row r="2174" spans="4:6" s="2" customFormat="1" ht="15.75" customHeight="1">
      <c r="D2174" s="188"/>
      <c r="E2174" s="188"/>
      <c r="F2174" s="67"/>
    </row>
    <row r="2175" spans="4:6" s="2" customFormat="1" ht="15.75" customHeight="1">
      <c r="D2175" s="188"/>
      <c r="E2175" s="188"/>
      <c r="F2175" s="67"/>
    </row>
    <row r="2176" spans="4:6" s="2" customFormat="1" ht="15.75" customHeight="1">
      <c r="D2176" s="188"/>
      <c r="E2176" s="188"/>
      <c r="F2176" s="67"/>
    </row>
    <row r="2177" spans="4:6" s="2" customFormat="1" ht="15.75" customHeight="1">
      <c r="D2177" s="188"/>
      <c r="E2177" s="188"/>
      <c r="F2177" s="67"/>
    </row>
    <row r="2178" spans="4:6" s="2" customFormat="1" ht="15.75" customHeight="1">
      <c r="D2178" s="188"/>
      <c r="E2178" s="188"/>
      <c r="F2178" s="67"/>
    </row>
    <row r="2179" spans="4:6" s="2" customFormat="1" ht="15.75" customHeight="1">
      <c r="D2179" s="188"/>
      <c r="E2179" s="188"/>
      <c r="F2179" s="67"/>
    </row>
    <row r="2180" spans="4:6" s="2" customFormat="1" ht="15.75" customHeight="1">
      <c r="D2180" s="188"/>
      <c r="E2180" s="188"/>
      <c r="F2180" s="67"/>
    </row>
    <row r="2181" spans="4:6" s="2" customFormat="1" ht="15.75" customHeight="1">
      <c r="D2181" s="188"/>
      <c r="E2181" s="188"/>
      <c r="F2181" s="67"/>
    </row>
    <row r="2182" spans="4:6" s="2" customFormat="1" ht="15.75" customHeight="1">
      <c r="D2182" s="188"/>
      <c r="E2182" s="188"/>
      <c r="F2182" s="67"/>
    </row>
    <row r="2183" spans="4:6" s="2" customFormat="1" ht="15.75" customHeight="1">
      <c r="D2183" s="188"/>
      <c r="E2183" s="188"/>
      <c r="F2183" s="67"/>
    </row>
    <row r="2184" spans="4:6" s="2" customFormat="1" ht="15.75" customHeight="1">
      <c r="D2184" s="188"/>
      <c r="E2184" s="188"/>
      <c r="F2184" s="67"/>
    </row>
    <row r="2185" spans="4:6" s="2" customFormat="1" ht="15.75" customHeight="1">
      <c r="D2185" s="188"/>
      <c r="E2185" s="188"/>
      <c r="F2185" s="67"/>
    </row>
    <row r="2186" spans="4:6" s="2" customFormat="1" ht="15.75" customHeight="1">
      <c r="D2186" s="188"/>
      <c r="E2186" s="188"/>
      <c r="F2186" s="67"/>
    </row>
    <row r="2187" spans="4:6" s="2" customFormat="1" ht="15.75" customHeight="1">
      <c r="D2187" s="188"/>
      <c r="E2187" s="188"/>
      <c r="F2187" s="67"/>
    </row>
    <row r="2188" spans="4:6" s="2" customFormat="1" ht="15.75" customHeight="1">
      <c r="D2188" s="188"/>
      <c r="E2188" s="188"/>
      <c r="F2188" s="67"/>
    </row>
    <row r="2189" spans="4:6" s="2" customFormat="1" ht="15.75" customHeight="1">
      <c r="D2189" s="188"/>
      <c r="E2189" s="188"/>
      <c r="F2189" s="67"/>
    </row>
    <row r="2190" spans="4:6" s="2" customFormat="1" ht="15.75" customHeight="1">
      <c r="D2190" s="188"/>
      <c r="E2190" s="188"/>
      <c r="F2190" s="67"/>
    </row>
    <row r="2191" spans="4:6" s="2" customFormat="1" ht="15.75" customHeight="1">
      <c r="D2191" s="188"/>
      <c r="E2191" s="188"/>
      <c r="F2191" s="67"/>
    </row>
    <row r="2192" spans="4:6" s="2" customFormat="1" ht="15.75" customHeight="1">
      <c r="D2192" s="188"/>
      <c r="E2192" s="188"/>
      <c r="F2192" s="67"/>
    </row>
    <row r="2193" spans="4:6" s="2" customFormat="1" ht="15.75" customHeight="1">
      <c r="D2193" s="188"/>
      <c r="E2193" s="188"/>
      <c r="F2193" s="67"/>
    </row>
    <row r="2194" spans="4:6" s="2" customFormat="1" ht="15.75" customHeight="1">
      <c r="D2194" s="188"/>
      <c r="E2194" s="188"/>
      <c r="F2194" s="67"/>
    </row>
    <row r="2195" spans="4:6" s="2" customFormat="1" ht="15.75" customHeight="1">
      <c r="D2195" s="188"/>
      <c r="E2195" s="188"/>
      <c r="F2195" s="67"/>
    </row>
    <row r="2196" spans="4:6" s="2" customFormat="1" ht="15.75" customHeight="1">
      <c r="D2196" s="188"/>
      <c r="E2196" s="188"/>
      <c r="F2196" s="67"/>
    </row>
    <row r="2197" spans="4:6" s="2" customFormat="1" ht="15.75" customHeight="1">
      <c r="D2197" s="188"/>
      <c r="E2197" s="188"/>
      <c r="F2197" s="67"/>
    </row>
    <row r="2198" spans="4:6" s="2" customFormat="1" ht="15.75" customHeight="1">
      <c r="D2198" s="188"/>
      <c r="E2198" s="188"/>
      <c r="F2198" s="67"/>
    </row>
    <row r="2199" spans="4:6" s="2" customFormat="1" ht="15.75" customHeight="1">
      <c r="D2199" s="188"/>
      <c r="E2199" s="188"/>
      <c r="F2199" s="67"/>
    </row>
    <row r="2200" spans="4:6" s="2" customFormat="1" ht="15.75" customHeight="1">
      <c r="D2200" s="188"/>
      <c r="E2200" s="188"/>
      <c r="F2200" s="67"/>
    </row>
    <row r="2201" spans="4:6" s="2" customFormat="1" ht="15.75" customHeight="1">
      <c r="D2201" s="188"/>
      <c r="E2201" s="188"/>
      <c r="F2201" s="67"/>
    </row>
    <row r="2202" spans="4:6" s="2" customFormat="1" ht="15.75" customHeight="1">
      <c r="D2202" s="188"/>
      <c r="E2202" s="188"/>
      <c r="F2202" s="67"/>
    </row>
    <row r="2203" spans="4:6" s="2" customFormat="1" ht="15.75" customHeight="1">
      <c r="D2203" s="188"/>
      <c r="E2203" s="188"/>
      <c r="F2203" s="67"/>
    </row>
    <row r="2204" spans="4:6" s="2" customFormat="1" ht="15.75" customHeight="1">
      <c r="D2204" s="188"/>
      <c r="E2204" s="188"/>
      <c r="F2204" s="67"/>
    </row>
    <row r="2205" spans="4:6" s="2" customFormat="1" ht="15.75" customHeight="1">
      <c r="D2205" s="188"/>
      <c r="E2205" s="188"/>
      <c r="F2205" s="67"/>
    </row>
    <row r="2206" spans="4:6" s="2" customFormat="1" ht="15.75" customHeight="1">
      <c r="D2206" s="188"/>
      <c r="E2206" s="188"/>
      <c r="F2206" s="67"/>
    </row>
    <row r="2207" spans="4:6" s="2" customFormat="1" ht="15.75" customHeight="1">
      <c r="D2207" s="188"/>
      <c r="E2207" s="188"/>
      <c r="F2207" s="67"/>
    </row>
    <row r="2208" spans="4:6" s="2" customFormat="1" ht="15.75" customHeight="1">
      <c r="D2208" s="188"/>
      <c r="E2208" s="188"/>
      <c r="F2208" s="67"/>
    </row>
    <row r="2209" spans="4:6" s="2" customFormat="1" ht="15.75" customHeight="1">
      <c r="D2209" s="188"/>
      <c r="E2209" s="188"/>
      <c r="F2209" s="67"/>
    </row>
    <row r="2210" spans="4:6" s="2" customFormat="1" ht="15.75" customHeight="1">
      <c r="D2210" s="188"/>
      <c r="E2210" s="188"/>
      <c r="F2210" s="67"/>
    </row>
    <row r="2211" spans="4:6" s="2" customFormat="1" ht="15.75" customHeight="1">
      <c r="D2211" s="188"/>
      <c r="E2211" s="188"/>
      <c r="F2211" s="67"/>
    </row>
    <row r="2212" spans="4:6" s="2" customFormat="1" ht="15.75" customHeight="1">
      <c r="D2212" s="188"/>
      <c r="E2212" s="188"/>
      <c r="F2212" s="67"/>
    </row>
    <row r="2213" spans="4:6" s="2" customFormat="1" ht="15.75" customHeight="1">
      <c r="D2213" s="188"/>
      <c r="E2213" s="188"/>
      <c r="F2213" s="67"/>
    </row>
    <row r="2214" spans="4:6" s="2" customFormat="1" ht="15.75" customHeight="1">
      <c r="D2214" s="188"/>
      <c r="E2214" s="188"/>
      <c r="F2214" s="67"/>
    </row>
    <row r="2215" spans="4:6" s="2" customFormat="1" ht="15.75" customHeight="1">
      <c r="D2215" s="188"/>
      <c r="E2215" s="188"/>
      <c r="F2215" s="67"/>
    </row>
    <row r="2216" spans="4:6" s="2" customFormat="1" ht="15.75" customHeight="1">
      <c r="D2216" s="188"/>
      <c r="E2216" s="188"/>
      <c r="F2216" s="67"/>
    </row>
    <row r="2217" spans="4:6" s="2" customFormat="1" ht="15.75" customHeight="1">
      <c r="D2217" s="188"/>
      <c r="E2217" s="188"/>
      <c r="F2217" s="67"/>
    </row>
    <row r="2218" spans="4:6" s="2" customFormat="1" ht="15.75" customHeight="1">
      <c r="D2218" s="188"/>
      <c r="E2218" s="188"/>
      <c r="F2218" s="67"/>
    </row>
    <row r="2219" spans="4:6" s="2" customFormat="1" ht="15.75" customHeight="1">
      <c r="D2219" s="188"/>
      <c r="E2219" s="188"/>
      <c r="F2219" s="67"/>
    </row>
    <row r="2220" spans="4:6" s="2" customFormat="1" ht="15.75" customHeight="1">
      <c r="D2220" s="188"/>
      <c r="E2220" s="188"/>
      <c r="F2220" s="67"/>
    </row>
    <row r="2221" spans="4:6" s="2" customFormat="1" ht="15.75" customHeight="1">
      <c r="D2221" s="188"/>
      <c r="E2221" s="188"/>
      <c r="F2221" s="67"/>
    </row>
    <row r="2222" spans="4:6" s="2" customFormat="1" ht="15.75" customHeight="1">
      <c r="D2222" s="188"/>
      <c r="E2222" s="188"/>
      <c r="F2222" s="67"/>
    </row>
    <row r="2223" spans="4:6" s="2" customFormat="1" ht="15.75" customHeight="1">
      <c r="D2223" s="188"/>
      <c r="E2223" s="188"/>
      <c r="F2223" s="67"/>
    </row>
    <row r="2224" spans="4:6" s="2" customFormat="1" ht="15.75" customHeight="1">
      <c r="D2224" s="188"/>
      <c r="E2224" s="188"/>
      <c r="F2224" s="67"/>
    </row>
    <row r="2225" spans="4:6" s="2" customFormat="1" ht="15.75" customHeight="1">
      <c r="D2225" s="188"/>
      <c r="E2225" s="188"/>
      <c r="F2225" s="67"/>
    </row>
    <row r="2226" spans="4:6" s="2" customFormat="1" ht="15.75" customHeight="1">
      <c r="D2226" s="188"/>
      <c r="E2226" s="188"/>
      <c r="F2226" s="67"/>
    </row>
    <row r="2227" spans="4:6" s="2" customFormat="1" ht="15.75" customHeight="1">
      <c r="D2227" s="188"/>
      <c r="E2227" s="188"/>
      <c r="F2227" s="67"/>
    </row>
    <row r="2228" spans="4:6" s="2" customFormat="1" ht="15.75" customHeight="1">
      <c r="D2228" s="188"/>
      <c r="E2228" s="188"/>
      <c r="F2228" s="67"/>
    </row>
    <row r="2229" spans="4:6" s="2" customFormat="1" ht="15.75" customHeight="1">
      <c r="D2229" s="188"/>
      <c r="E2229" s="188"/>
      <c r="F2229" s="67"/>
    </row>
    <row r="2230" spans="4:6" s="2" customFormat="1" ht="15.75" customHeight="1">
      <c r="D2230" s="188"/>
      <c r="E2230" s="188"/>
      <c r="F2230" s="67"/>
    </row>
    <row r="2231" spans="4:6" s="2" customFormat="1" ht="15.75" customHeight="1">
      <c r="D2231" s="188"/>
      <c r="E2231" s="188"/>
      <c r="F2231" s="67"/>
    </row>
    <row r="2232" spans="4:6" s="2" customFormat="1" ht="15.75" customHeight="1">
      <c r="D2232" s="188"/>
      <c r="E2232" s="188"/>
      <c r="F2232" s="67"/>
    </row>
    <row r="2233" spans="4:6" s="2" customFormat="1" ht="15.75" customHeight="1">
      <c r="D2233" s="188"/>
      <c r="E2233" s="188"/>
      <c r="F2233" s="67"/>
    </row>
    <row r="2234" spans="4:6" s="2" customFormat="1" ht="15.75" customHeight="1">
      <c r="D2234" s="188"/>
      <c r="E2234" s="188"/>
      <c r="F2234" s="67"/>
    </row>
    <row r="2235" spans="4:6" s="2" customFormat="1" ht="15.75" customHeight="1">
      <c r="D2235" s="188"/>
      <c r="E2235" s="188"/>
      <c r="F2235" s="67"/>
    </row>
    <row r="2236" spans="4:6" s="2" customFormat="1" ht="15.75" customHeight="1">
      <c r="D2236" s="188"/>
      <c r="E2236" s="188"/>
      <c r="F2236" s="67"/>
    </row>
    <row r="2237" spans="4:6" s="2" customFormat="1" ht="15.75" customHeight="1">
      <c r="D2237" s="188"/>
      <c r="E2237" s="188"/>
      <c r="F2237" s="67"/>
    </row>
    <row r="2238" spans="4:6" s="2" customFormat="1" ht="15.75" customHeight="1">
      <c r="D2238" s="188"/>
      <c r="E2238" s="188"/>
      <c r="F2238" s="67"/>
    </row>
    <row r="2239" spans="4:6" s="2" customFormat="1" ht="15.75" customHeight="1">
      <c r="D2239" s="188"/>
      <c r="E2239" s="188"/>
      <c r="F2239" s="67"/>
    </row>
    <row r="2240" spans="4:6" s="2" customFormat="1" ht="15.75" customHeight="1">
      <c r="D2240" s="188"/>
      <c r="E2240" s="188"/>
      <c r="F2240" s="67"/>
    </row>
    <row r="2241" spans="4:6" s="2" customFormat="1" ht="15.75" customHeight="1">
      <c r="D2241" s="188"/>
      <c r="E2241" s="188"/>
      <c r="F2241" s="67"/>
    </row>
    <row r="2242" spans="4:6" s="2" customFormat="1" ht="15.75" customHeight="1">
      <c r="D2242" s="188"/>
      <c r="E2242" s="188"/>
      <c r="F2242" s="67"/>
    </row>
    <row r="2243" spans="4:6" s="2" customFormat="1" ht="15.75" customHeight="1">
      <c r="D2243" s="188"/>
      <c r="E2243" s="188"/>
      <c r="F2243" s="67"/>
    </row>
    <row r="2244" spans="4:6" s="2" customFormat="1" ht="15.75" customHeight="1">
      <c r="D2244" s="188"/>
      <c r="E2244" s="188"/>
      <c r="F2244" s="67"/>
    </row>
    <row r="2245" spans="4:6" s="2" customFormat="1" ht="15.75" customHeight="1">
      <c r="D2245" s="188"/>
      <c r="E2245" s="188"/>
      <c r="F2245" s="67"/>
    </row>
    <row r="2246" spans="4:6" s="2" customFormat="1" ht="15.75" customHeight="1">
      <c r="D2246" s="188"/>
      <c r="E2246" s="188"/>
      <c r="F2246" s="67"/>
    </row>
    <row r="2247" spans="4:6" s="2" customFormat="1" ht="15.75" customHeight="1">
      <c r="D2247" s="188"/>
      <c r="E2247" s="188"/>
      <c r="F2247" s="67"/>
    </row>
    <row r="2248" spans="4:6" s="2" customFormat="1" ht="15.75" customHeight="1">
      <c r="D2248" s="188"/>
      <c r="E2248" s="188"/>
      <c r="F2248" s="67"/>
    </row>
    <row r="2249" spans="4:6" s="2" customFormat="1" ht="15.75" customHeight="1">
      <c r="D2249" s="188"/>
      <c r="E2249" s="188"/>
      <c r="F2249" s="67"/>
    </row>
    <row r="2250" spans="4:6" s="2" customFormat="1" ht="15.75" customHeight="1">
      <c r="D2250" s="188"/>
      <c r="E2250" s="188"/>
      <c r="F2250" s="67"/>
    </row>
    <row r="2251" spans="4:6" s="2" customFormat="1" ht="15.75" customHeight="1">
      <c r="D2251" s="188"/>
      <c r="E2251" s="188"/>
      <c r="F2251" s="67"/>
    </row>
    <row r="2252" spans="4:6" s="2" customFormat="1" ht="15.75" customHeight="1">
      <c r="D2252" s="188"/>
      <c r="E2252" s="188"/>
      <c r="F2252" s="67"/>
    </row>
    <row r="2253" spans="4:6" s="2" customFormat="1" ht="15.75" customHeight="1">
      <c r="D2253" s="188"/>
      <c r="E2253" s="188"/>
      <c r="F2253" s="67"/>
    </row>
    <row r="2254" spans="4:6" s="2" customFormat="1" ht="15.75" customHeight="1">
      <c r="D2254" s="188"/>
      <c r="E2254" s="188"/>
      <c r="F2254" s="67"/>
    </row>
    <row r="2255" spans="4:6" s="2" customFormat="1" ht="15.75" customHeight="1">
      <c r="D2255" s="188"/>
      <c r="E2255" s="188"/>
      <c r="F2255" s="67"/>
    </row>
    <row r="2256" spans="4:6" s="2" customFormat="1" ht="15.75" customHeight="1">
      <c r="D2256" s="188"/>
      <c r="E2256" s="188"/>
      <c r="F2256" s="67"/>
    </row>
    <row r="2257" spans="4:6" s="2" customFormat="1" ht="15.75" customHeight="1">
      <c r="D2257" s="188"/>
      <c r="E2257" s="188"/>
      <c r="F2257" s="67"/>
    </row>
    <row r="2258" spans="4:6" s="2" customFormat="1" ht="15.75" customHeight="1">
      <c r="D2258" s="188"/>
      <c r="E2258" s="188"/>
      <c r="F2258" s="67"/>
    </row>
    <row r="2259" spans="4:6" s="2" customFormat="1" ht="15.75" customHeight="1">
      <c r="D2259" s="188"/>
      <c r="E2259" s="188"/>
      <c r="F2259" s="67"/>
    </row>
    <row r="2260" spans="4:6" s="2" customFormat="1" ht="15.75" customHeight="1">
      <c r="D2260" s="188"/>
      <c r="E2260" s="188"/>
      <c r="F2260" s="67"/>
    </row>
    <row r="2261" spans="4:6" s="2" customFormat="1" ht="15.75" customHeight="1">
      <c r="D2261" s="188"/>
      <c r="E2261" s="188"/>
      <c r="F2261" s="67"/>
    </row>
    <row r="2262" spans="4:6" s="2" customFormat="1" ht="15.75" customHeight="1">
      <c r="D2262" s="188"/>
      <c r="E2262" s="188"/>
      <c r="F2262" s="67"/>
    </row>
    <row r="2263" spans="4:6" s="2" customFormat="1" ht="15.75" customHeight="1">
      <c r="D2263" s="188"/>
      <c r="E2263" s="188"/>
      <c r="F2263" s="67"/>
    </row>
    <row r="2264" spans="4:6" s="2" customFormat="1" ht="15.75" customHeight="1">
      <c r="D2264" s="188"/>
      <c r="E2264" s="188"/>
      <c r="F2264" s="67"/>
    </row>
    <row r="2265" spans="4:6" s="2" customFormat="1" ht="15.75" customHeight="1">
      <c r="D2265" s="188"/>
      <c r="E2265" s="188"/>
      <c r="F2265" s="67"/>
    </row>
    <row r="2266" spans="4:6" s="2" customFormat="1" ht="15.75" customHeight="1">
      <c r="D2266" s="188"/>
      <c r="E2266" s="188"/>
      <c r="F2266" s="67"/>
    </row>
    <row r="2267" spans="4:6" s="2" customFormat="1" ht="15.75" customHeight="1">
      <c r="D2267" s="188"/>
      <c r="E2267" s="188"/>
      <c r="F2267" s="67"/>
    </row>
    <row r="2268" spans="4:6" s="2" customFormat="1" ht="15.75" customHeight="1">
      <c r="D2268" s="188"/>
      <c r="E2268" s="188"/>
      <c r="F2268" s="67"/>
    </row>
    <row r="2269" spans="4:6" s="2" customFormat="1" ht="15.75" customHeight="1">
      <c r="D2269" s="188"/>
      <c r="E2269" s="188"/>
      <c r="F2269" s="67"/>
    </row>
    <row r="2270" spans="4:6" s="2" customFormat="1" ht="15.75" customHeight="1">
      <c r="D2270" s="188"/>
      <c r="E2270" s="188"/>
      <c r="F2270" s="67"/>
    </row>
    <row r="2271" spans="4:6" s="2" customFormat="1" ht="15.75" customHeight="1">
      <c r="D2271" s="188"/>
      <c r="E2271" s="188"/>
      <c r="F2271" s="67"/>
    </row>
    <row r="2272" spans="4:6" s="2" customFormat="1" ht="15.75" customHeight="1">
      <c r="D2272" s="188"/>
      <c r="E2272" s="188"/>
      <c r="F2272" s="67"/>
    </row>
    <row r="2273" spans="4:6" s="2" customFormat="1" ht="15.75" customHeight="1">
      <c r="D2273" s="188"/>
      <c r="E2273" s="188"/>
      <c r="F2273" s="67"/>
    </row>
    <row r="2274" spans="4:6" s="2" customFormat="1" ht="15.75" customHeight="1">
      <c r="D2274" s="188"/>
      <c r="E2274" s="188"/>
      <c r="F2274" s="67"/>
    </row>
    <row r="2275" spans="4:6" s="2" customFormat="1" ht="15.75" customHeight="1">
      <c r="D2275" s="188"/>
      <c r="E2275" s="188"/>
      <c r="F2275" s="67"/>
    </row>
    <row r="2276" spans="4:6" s="2" customFormat="1" ht="15.75" customHeight="1">
      <c r="D2276" s="188"/>
      <c r="E2276" s="188"/>
      <c r="F2276" s="67"/>
    </row>
    <row r="2277" spans="4:6" s="2" customFormat="1" ht="15.75" customHeight="1">
      <c r="D2277" s="188"/>
      <c r="E2277" s="188"/>
      <c r="F2277" s="67"/>
    </row>
    <row r="2278" spans="4:6" s="2" customFormat="1" ht="15.75" customHeight="1">
      <c r="D2278" s="188"/>
      <c r="E2278" s="188"/>
      <c r="F2278" s="67"/>
    </row>
    <row r="2279" spans="4:6" s="2" customFormat="1" ht="15.75" customHeight="1">
      <c r="D2279" s="188"/>
      <c r="E2279" s="188"/>
      <c r="F2279" s="67"/>
    </row>
    <row r="2280" spans="4:6" s="2" customFormat="1" ht="15.75" customHeight="1">
      <c r="D2280" s="188"/>
      <c r="E2280" s="188"/>
      <c r="F2280" s="67"/>
    </row>
    <row r="2281" spans="4:6" s="2" customFormat="1" ht="15.75" customHeight="1">
      <c r="D2281" s="188"/>
      <c r="E2281" s="188"/>
      <c r="F2281" s="67"/>
    </row>
    <row r="2282" spans="4:6" s="2" customFormat="1" ht="15.75" customHeight="1">
      <c r="D2282" s="188"/>
      <c r="E2282" s="188"/>
      <c r="F2282" s="67"/>
    </row>
    <row r="2283" spans="4:6" s="2" customFormat="1" ht="15.75" customHeight="1">
      <c r="D2283" s="188"/>
      <c r="E2283" s="188"/>
      <c r="F2283" s="67"/>
    </row>
    <row r="2284" spans="4:6" s="2" customFormat="1" ht="15.75" customHeight="1">
      <c r="D2284" s="188"/>
      <c r="E2284" s="188"/>
      <c r="F2284" s="67"/>
    </row>
    <row r="2285" spans="4:6" s="2" customFormat="1" ht="15.75" customHeight="1">
      <c r="D2285" s="188"/>
      <c r="E2285" s="188"/>
      <c r="F2285" s="67"/>
    </row>
    <row r="2286" spans="4:6" s="2" customFormat="1" ht="15.75" customHeight="1">
      <c r="D2286" s="188"/>
      <c r="E2286" s="188"/>
      <c r="F2286" s="67"/>
    </row>
    <row r="2287" spans="4:6" s="2" customFormat="1" ht="15.75" customHeight="1">
      <c r="D2287" s="188"/>
      <c r="E2287" s="188"/>
      <c r="F2287" s="67"/>
    </row>
    <row r="2288" spans="4:6" s="2" customFormat="1" ht="15.75" customHeight="1">
      <c r="D2288" s="188"/>
      <c r="E2288" s="188"/>
      <c r="F2288" s="67"/>
    </row>
    <row r="2289" spans="4:6" s="2" customFormat="1" ht="15.75" customHeight="1">
      <c r="D2289" s="188"/>
      <c r="E2289" s="188"/>
      <c r="F2289" s="67"/>
    </row>
    <row r="2290" spans="4:6" s="2" customFormat="1" ht="15.75" customHeight="1">
      <c r="D2290" s="188"/>
      <c r="E2290" s="188"/>
      <c r="F2290" s="67"/>
    </row>
    <row r="2291" spans="4:6" s="2" customFormat="1" ht="15.75" customHeight="1">
      <c r="D2291" s="188"/>
      <c r="E2291" s="188"/>
      <c r="F2291" s="67"/>
    </row>
    <row r="2292" spans="4:6" s="2" customFormat="1" ht="15.75" customHeight="1">
      <c r="D2292" s="188"/>
      <c r="E2292" s="188"/>
      <c r="F2292" s="67"/>
    </row>
    <row r="2293" spans="4:6" s="2" customFormat="1" ht="15.75" customHeight="1">
      <c r="D2293" s="188"/>
      <c r="E2293" s="188"/>
      <c r="F2293" s="67"/>
    </row>
    <row r="2294" spans="4:6" s="2" customFormat="1" ht="15.75" customHeight="1">
      <c r="D2294" s="188"/>
      <c r="E2294" s="188"/>
      <c r="F2294" s="67"/>
    </row>
    <row r="2295" spans="4:6" s="2" customFormat="1" ht="15.75" customHeight="1">
      <c r="D2295" s="188"/>
      <c r="E2295" s="188"/>
      <c r="F2295" s="67"/>
    </row>
    <row r="2296" spans="4:6" s="2" customFormat="1" ht="15.75" customHeight="1">
      <c r="D2296" s="188"/>
      <c r="E2296" s="188"/>
      <c r="F2296" s="67"/>
    </row>
    <row r="2297" spans="4:6" s="2" customFormat="1" ht="15.75" customHeight="1">
      <c r="D2297" s="188"/>
      <c r="E2297" s="188"/>
      <c r="F2297" s="67"/>
    </row>
    <row r="2298" spans="4:6" s="2" customFormat="1" ht="15.75" customHeight="1">
      <c r="D2298" s="188"/>
      <c r="E2298" s="188"/>
      <c r="F2298" s="67"/>
    </row>
    <row r="2299" spans="4:6" s="2" customFormat="1" ht="15.75" customHeight="1">
      <c r="D2299" s="188"/>
      <c r="E2299" s="188"/>
      <c r="F2299" s="67"/>
    </row>
    <row r="2300" spans="4:6" s="2" customFormat="1" ht="15.75" customHeight="1">
      <c r="D2300" s="188"/>
      <c r="E2300" s="188"/>
      <c r="F2300" s="67"/>
    </row>
    <row r="2301" spans="4:6" s="2" customFormat="1" ht="15.75" customHeight="1">
      <c r="D2301" s="188"/>
      <c r="E2301" s="188"/>
      <c r="F2301" s="67"/>
    </row>
    <row r="2302" spans="4:6" s="2" customFormat="1" ht="15.75" customHeight="1">
      <c r="D2302" s="188"/>
      <c r="E2302" s="188"/>
      <c r="F2302" s="67"/>
    </row>
    <row r="2303" spans="4:6" s="2" customFormat="1" ht="15.75" customHeight="1">
      <c r="D2303" s="188"/>
      <c r="E2303" s="188"/>
      <c r="F2303" s="67"/>
    </row>
    <row r="2304" spans="4:6" s="2" customFormat="1" ht="15.75" customHeight="1">
      <c r="D2304" s="188"/>
      <c r="E2304" s="188"/>
      <c r="F2304" s="67"/>
    </row>
    <row r="2305" spans="4:6" s="2" customFormat="1" ht="15.75" customHeight="1">
      <c r="D2305" s="188"/>
      <c r="E2305" s="188"/>
      <c r="F2305" s="67"/>
    </row>
    <row r="2306" spans="4:6" s="2" customFormat="1" ht="15.75" customHeight="1">
      <c r="D2306" s="188"/>
      <c r="E2306" s="188"/>
      <c r="F2306" s="67"/>
    </row>
    <row r="2307" spans="4:6" s="2" customFormat="1" ht="15.75" customHeight="1">
      <c r="D2307" s="188"/>
      <c r="E2307" s="188"/>
      <c r="F2307" s="67"/>
    </row>
    <row r="2308" spans="4:6" s="2" customFormat="1" ht="15.75" customHeight="1">
      <c r="D2308" s="188"/>
      <c r="E2308" s="188"/>
      <c r="F2308" s="67"/>
    </row>
    <row r="2309" spans="4:6" s="2" customFormat="1" ht="15.75" customHeight="1">
      <c r="D2309" s="188"/>
      <c r="E2309" s="188"/>
      <c r="F2309" s="67"/>
    </row>
    <row r="2310" spans="4:6" s="2" customFormat="1" ht="15.75" customHeight="1">
      <c r="D2310" s="188"/>
      <c r="E2310" s="188"/>
      <c r="F2310" s="67"/>
    </row>
    <row r="2311" spans="4:6" s="2" customFormat="1" ht="15.75" customHeight="1">
      <c r="D2311" s="188"/>
      <c r="E2311" s="188"/>
      <c r="F2311" s="67"/>
    </row>
    <row r="2312" spans="4:6" s="2" customFormat="1" ht="15.75" customHeight="1">
      <c r="D2312" s="188"/>
      <c r="E2312" s="188"/>
      <c r="F2312" s="67"/>
    </row>
    <row r="2313" spans="4:6" s="2" customFormat="1" ht="15.75" customHeight="1">
      <c r="D2313" s="188"/>
      <c r="E2313" s="188"/>
      <c r="F2313" s="67"/>
    </row>
    <row r="2314" spans="4:6" s="2" customFormat="1" ht="15.75" customHeight="1">
      <c r="D2314" s="188"/>
      <c r="E2314" s="188"/>
      <c r="F2314" s="67"/>
    </row>
    <row r="2315" spans="4:6" s="2" customFormat="1" ht="15.75" customHeight="1">
      <c r="D2315" s="188"/>
      <c r="E2315" s="188"/>
      <c r="F2315" s="67"/>
    </row>
    <row r="2316" spans="4:6" s="2" customFormat="1" ht="15.75" customHeight="1">
      <c r="D2316" s="188"/>
      <c r="E2316" s="188"/>
      <c r="F2316" s="67"/>
    </row>
    <row r="2317" spans="4:6" s="2" customFormat="1" ht="15.75" customHeight="1">
      <c r="D2317" s="188"/>
      <c r="E2317" s="188"/>
      <c r="F2317" s="67"/>
    </row>
    <row r="2318" spans="4:6" s="2" customFormat="1" ht="15.75" customHeight="1">
      <c r="D2318" s="188"/>
      <c r="E2318" s="188"/>
      <c r="F2318" s="67"/>
    </row>
    <row r="2319" spans="4:6" s="2" customFormat="1" ht="15.75" customHeight="1">
      <c r="D2319" s="188"/>
      <c r="E2319" s="188"/>
      <c r="F2319" s="67"/>
    </row>
    <row r="2320" spans="4:6" s="2" customFormat="1" ht="15.75" customHeight="1">
      <c r="D2320" s="188"/>
      <c r="E2320" s="188"/>
      <c r="F2320" s="67"/>
    </row>
    <row r="2321" spans="4:6" s="2" customFormat="1" ht="15.75" customHeight="1">
      <c r="D2321" s="188"/>
      <c r="E2321" s="188"/>
      <c r="F2321" s="67"/>
    </row>
    <row r="2322" spans="4:6" s="2" customFormat="1" ht="15.75" customHeight="1">
      <c r="D2322" s="188"/>
      <c r="E2322" s="188"/>
      <c r="F2322" s="67"/>
    </row>
    <row r="2323" spans="4:6" s="2" customFormat="1" ht="15.75" customHeight="1">
      <c r="D2323" s="188"/>
      <c r="E2323" s="188"/>
      <c r="F2323" s="67"/>
    </row>
    <row r="2324" spans="4:6" s="2" customFormat="1" ht="15.75" customHeight="1">
      <c r="D2324" s="188"/>
      <c r="E2324" s="188"/>
      <c r="F2324" s="67"/>
    </row>
    <row r="2325" spans="4:6" s="2" customFormat="1" ht="15.75" customHeight="1">
      <c r="D2325" s="188"/>
      <c r="E2325" s="188"/>
      <c r="F2325" s="67"/>
    </row>
    <row r="2326" spans="4:6" s="2" customFormat="1" ht="15.75" customHeight="1">
      <c r="D2326" s="188"/>
      <c r="E2326" s="188"/>
      <c r="F2326" s="67"/>
    </row>
    <row r="2327" spans="4:6" s="2" customFormat="1" ht="15.75" customHeight="1">
      <c r="D2327" s="188"/>
      <c r="E2327" s="188"/>
      <c r="F2327" s="67"/>
    </row>
    <row r="2328" spans="4:6" s="2" customFormat="1" ht="15.75" customHeight="1">
      <c r="D2328" s="188"/>
      <c r="E2328" s="188"/>
      <c r="F2328" s="67"/>
    </row>
    <row r="2329" spans="4:6" s="2" customFormat="1" ht="15.75" customHeight="1">
      <c r="D2329" s="188"/>
      <c r="E2329" s="188"/>
      <c r="F2329" s="67"/>
    </row>
    <row r="2330" spans="4:6" s="2" customFormat="1" ht="15.75" customHeight="1">
      <c r="D2330" s="188"/>
      <c r="E2330" s="188"/>
      <c r="F2330" s="67"/>
    </row>
    <row r="2331" spans="4:6" s="2" customFormat="1" ht="15.75" customHeight="1">
      <c r="D2331" s="188"/>
      <c r="E2331" s="188"/>
      <c r="F2331" s="67"/>
    </row>
    <row r="2332" spans="4:6" s="2" customFormat="1" ht="15.75" customHeight="1">
      <c r="D2332" s="188"/>
      <c r="E2332" s="188"/>
      <c r="F2332" s="67"/>
    </row>
    <row r="2333" spans="4:6" s="2" customFormat="1" ht="15.75" customHeight="1">
      <c r="D2333" s="188"/>
      <c r="E2333" s="188"/>
      <c r="F2333" s="67"/>
    </row>
    <row r="2334" spans="4:6" s="2" customFormat="1" ht="15.75" customHeight="1">
      <c r="D2334" s="188"/>
      <c r="E2334" s="188"/>
      <c r="F2334" s="67"/>
    </row>
    <row r="2335" spans="4:6" s="2" customFormat="1" ht="15.75" customHeight="1">
      <c r="D2335" s="188"/>
      <c r="E2335" s="188"/>
      <c r="F2335" s="67"/>
    </row>
    <row r="2336" spans="4:6" s="2" customFormat="1" ht="15.75" customHeight="1">
      <c r="D2336" s="188"/>
      <c r="E2336" s="188"/>
      <c r="F2336" s="67"/>
    </row>
    <row r="2337" spans="4:6" s="2" customFormat="1" ht="15.75" customHeight="1">
      <c r="D2337" s="188"/>
      <c r="E2337" s="188"/>
      <c r="F2337" s="67"/>
    </row>
    <row r="2338" spans="4:6" s="2" customFormat="1" ht="15.75" customHeight="1">
      <c r="D2338" s="188"/>
      <c r="E2338" s="188"/>
      <c r="F2338" s="67"/>
    </row>
    <row r="2339" spans="4:6" s="2" customFormat="1" ht="15.75" customHeight="1">
      <c r="D2339" s="188"/>
      <c r="E2339" s="188"/>
      <c r="F2339" s="67"/>
    </row>
    <row r="2340" spans="4:6" s="2" customFormat="1" ht="15.75" customHeight="1">
      <c r="D2340" s="188"/>
      <c r="E2340" s="188"/>
      <c r="F2340" s="67"/>
    </row>
    <row r="2341" spans="4:6" s="2" customFormat="1" ht="15.75" customHeight="1">
      <c r="D2341" s="188"/>
      <c r="E2341" s="188"/>
      <c r="F2341" s="67"/>
    </row>
    <row r="2342" spans="4:6" s="2" customFormat="1" ht="15.75" customHeight="1">
      <c r="D2342" s="188"/>
      <c r="E2342" s="188"/>
      <c r="F2342" s="67"/>
    </row>
    <row r="2343" spans="4:6" s="2" customFormat="1" ht="15.75" customHeight="1">
      <c r="D2343" s="188"/>
      <c r="E2343" s="188"/>
      <c r="F2343" s="67"/>
    </row>
    <row r="2344" spans="4:6" s="2" customFormat="1" ht="15.75" customHeight="1">
      <c r="D2344" s="188"/>
      <c r="E2344" s="188"/>
      <c r="F2344" s="67"/>
    </row>
    <row r="2345" spans="4:6" s="2" customFormat="1" ht="15.75" customHeight="1">
      <c r="D2345" s="188"/>
      <c r="E2345" s="188"/>
      <c r="F2345" s="67"/>
    </row>
    <row r="2346" spans="4:6" s="2" customFormat="1" ht="15.75" customHeight="1">
      <c r="D2346" s="188"/>
      <c r="E2346" s="188"/>
      <c r="F2346" s="67"/>
    </row>
    <row r="2347" spans="4:6" s="2" customFormat="1" ht="15.75" customHeight="1">
      <c r="D2347" s="188"/>
      <c r="E2347" s="188"/>
      <c r="F2347" s="67"/>
    </row>
    <row r="2348" spans="4:6" s="2" customFormat="1" ht="15.75" customHeight="1">
      <c r="D2348" s="188"/>
      <c r="E2348" s="188"/>
      <c r="F2348" s="67"/>
    </row>
    <row r="2349" spans="4:6" s="2" customFormat="1" ht="15.75" customHeight="1">
      <c r="D2349" s="188"/>
      <c r="E2349" s="188"/>
      <c r="F2349" s="67"/>
    </row>
    <row r="2350" spans="4:6" s="2" customFormat="1" ht="15.75" customHeight="1">
      <c r="D2350" s="188"/>
      <c r="E2350" s="188"/>
      <c r="F2350" s="67"/>
    </row>
    <row r="2351" spans="4:6" s="2" customFormat="1" ht="15.75" customHeight="1">
      <c r="D2351" s="188"/>
      <c r="E2351" s="188"/>
      <c r="F2351" s="67"/>
    </row>
    <row r="2352" spans="4:6" s="2" customFormat="1" ht="15.75" customHeight="1">
      <c r="D2352" s="188"/>
      <c r="E2352" s="188"/>
      <c r="F2352" s="67"/>
    </row>
    <row r="2353" spans="4:6" s="2" customFormat="1" ht="15.75" customHeight="1">
      <c r="D2353" s="188"/>
      <c r="E2353" s="188"/>
      <c r="F2353" s="67"/>
    </row>
    <row r="2354" spans="4:6" s="2" customFormat="1" ht="15.75" customHeight="1">
      <c r="D2354" s="188"/>
      <c r="E2354" s="188"/>
      <c r="F2354" s="67"/>
    </row>
    <row r="2355" spans="4:6" s="2" customFormat="1" ht="15.75" customHeight="1">
      <c r="D2355" s="188"/>
      <c r="E2355" s="188"/>
      <c r="F2355" s="67"/>
    </row>
    <row r="2356" spans="4:6" s="2" customFormat="1" ht="15.75" customHeight="1">
      <c r="D2356" s="188"/>
      <c r="E2356" s="188"/>
      <c r="F2356" s="67"/>
    </row>
    <row r="2357" spans="4:6" s="2" customFormat="1" ht="15.75" customHeight="1">
      <c r="D2357" s="188"/>
      <c r="E2357" s="188"/>
      <c r="F2357" s="67"/>
    </row>
    <row r="2358" spans="4:6" s="2" customFormat="1" ht="15.75" customHeight="1">
      <c r="D2358" s="188"/>
      <c r="E2358" s="188"/>
      <c r="F2358" s="67"/>
    </row>
    <row r="2359" spans="4:6" s="2" customFormat="1" ht="15.75" customHeight="1">
      <c r="D2359" s="188"/>
      <c r="E2359" s="188"/>
      <c r="F2359" s="67"/>
    </row>
    <row r="2360" spans="4:6" s="2" customFormat="1" ht="15.75" customHeight="1">
      <c r="D2360" s="188"/>
      <c r="E2360" s="188"/>
      <c r="F2360" s="67"/>
    </row>
    <row r="2361" spans="4:6" s="2" customFormat="1" ht="15.75" customHeight="1">
      <c r="D2361" s="188"/>
      <c r="E2361" s="188"/>
      <c r="F2361" s="67"/>
    </row>
    <row r="2362" spans="4:6" s="2" customFormat="1" ht="15.75" customHeight="1">
      <c r="D2362" s="188"/>
      <c r="E2362" s="188"/>
      <c r="F2362" s="67"/>
    </row>
    <row r="2363" spans="4:6" s="2" customFormat="1" ht="15.75" customHeight="1">
      <c r="D2363" s="188"/>
      <c r="E2363" s="188"/>
      <c r="F2363" s="67"/>
    </row>
    <row r="2364" spans="4:6" s="2" customFormat="1" ht="15.75" customHeight="1">
      <c r="D2364" s="188"/>
      <c r="E2364" s="188"/>
      <c r="F2364" s="67"/>
    </row>
    <row r="2365" spans="4:6" s="2" customFormat="1" ht="15.75" customHeight="1">
      <c r="D2365" s="188"/>
      <c r="E2365" s="188"/>
      <c r="F2365" s="67"/>
    </row>
    <row r="2366" spans="4:6" s="2" customFormat="1" ht="15.75" customHeight="1">
      <c r="D2366" s="188"/>
      <c r="E2366" s="188"/>
      <c r="F2366" s="67"/>
    </row>
    <row r="2367" spans="4:6" s="2" customFormat="1" ht="15.75" customHeight="1">
      <c r="D2367" s="188"/>
      <c r="E2367" s="188"/>
      <c r="F2367" s="67"/>
    </row>
    <row r="2368" spans="4:6" s="2" customFormat="1" ht="15.75" customHeight="1">
      <c r="D2368" s="188"/>
      <c r="E2368" s="188"/>
      <c r="F2368" s="67"/>
    </row>
    <row r="2369" spans="4:6" s="2" customFormat="1" ht="15.75" customHeight="1">
      <c r="D2369" s="188"/>
      <c r="E2369" s="188"/>
      <c r="F2369" s="67"/>
    </row>
    <row r="2370" spans="4:6" s="2" customFormat="1" ht="15.75" customHeight="1">
      <c r="D2370" s="188"/>
      <c r="E2370" s="188"/>
      <c r="F2370" s="67"/>
    </row>
    <row r="2371" spans="4:6" s="2" customFormat="1" ht="15.75" customHeight="1">
      <c r="D2371" s="188"/>
      <c r="E2371" s="188"/>
      <c r="F2371" s="67"/>
    </row>
    <row r="2372" spans="4:6" s="2" customFormat="1" ht="15.75" customHeight="1">
      <c r="D2372" s="188"/>
      <c r="E2372" s="188"/>
      <c r="F2372" s="67"/>
    </row>
    <row r="2373" spans="4:6" s="2" customFormat="1" ht="15.75" customHeight="1">
      <c r="D2373" s="188"/>
      <c r="E2373" s="188"/>
      <c r="F2373" s="67"/>
    </row>
    <row r="2374" spans="4:6" s="2" customFormat="1" ht="15.75" customHeight="1">
      <c r="D2374" s="188"/>
      <c r="E2374" s="188"/>
      <c r="F2374" s="67"/>
    </row>
    <row r="2375" spans="4:6" s="2" customFormat="1" ht="15.75" customHeight="1">
      <c r="D2375" s="188"/>
      <c r="E2375" s="188"/>
      <c r="F2375" s="67"/>
    </row>
    <row r="2376" spans="4:6" s="2" customFormat="1" ht="15.75" customHeight="1">
      <c r="D2376" s="188"/>
      <c r="E2376" s="188"/>
      <c r="F2376" s="67"/>
    </row>
    <row r="2377" spans="4:6" s="2" customFormat="1" ht="15.75" customHeight="1">
      <c r="D2377" s="188"/>
      <c r="E2377" s="188"/>
      <c r="F2377" s="67"/>
    </row>
    <row r="2378" spans="4:6" s="2" customFormat="1" ht="15.75" customHeight="1">
      <c r="D2378" s="188"/>
      <c r="E2378" s="188"/>
      <c r="F2378" s="67"/>
    </row>
    <row r="2379" spans="4:6" s="2" customFormat="1" ht="15.75" customHeight="1">
      <c r="D2379" s="188"/>
      <c r="E2379" s="188"/>
      <c r="F2379" s="67"/>
    </row>
    <row r="2380" spans="4:6" s="2" customFormat="1" ht="15.75" customHeight="1">
      <c r="D2380" s="188"/>
      <c r="E2380" s="188"/>
      <c r="F2380" s="67"/>
    </row>
    <row r="2381" spans="4:6" s="2" customFormat="1" ht="15.75" customHeight="1">
      <c r="D2381" s="188"/>
      <c r="E2381" s="188"/>
      <c r="F2381" s="67"/>
    </row>
    <row r="2382" spans="4:6" s="2" customFormat="1" ht="15.75" customHeight="1">
      <c r="D2382" s="188"/>
      <c r="E2382" s="188"/>
      <c r="F2382" s="67"/>
    </row>
    <row r="2383" spans="4:6" s="2" customFormat="1" ht="15.75" customHeight="1">
      <c r="D2383" s="188"/>
      <c r="E2383" s="188"/>
      <c r="F2383" s="67"/>
    </row>
    <row r="2384" spans="4:6" s="2" customFormat="1" ht="15.75" customHeight="1">
      <c r="D2384" s="188"/>
      <c r="E2384" s="188"/>
      <c r="F2384" s="67"/>
    </row>
    <row r="2385" spans="4:6" s="2" customFormat="1" ht="15.75" customHeight="1">
      <c r="D2385" s="188"/>
      <c r="E2385" s="188"/>
      <c r="F2385" s="67"/>
    </row>
    <row r="2386" spans="4:6" s="2" customFormat="1" ht="15.75" customHeight="1">
      <c r="D2386" s="188"/>
      <c r="E2386" s="188"/>
      <c r="F2386" s="67"/>
    </row>
    <row r="2387" spans="4:6" s="2" customFormat="1" ht="15.75" customHeight="1">
      <c r="D2387" s="188"/>
      <c r="E2387" s="188"/>
      <c r="F2387" s="67"/>
    </row>
    <row r="2388" spans="4:6" s="2" customFormat="1" ht="15.75" customHeight="1">
      <c r="D2388" s="188"/>
      <c r="E2388" s="188"/>
      <c r="F2388" s="67"/>
    </row>
    <row r="2389" spans="4:6" s="2" customFormat="1" ht="15.75" customHeight="1">
      <c r="D2389" s="188"/>
      <c r="E2389" s="188"/>
      <c r="F2389" s="67"/>
    </row>
    <row r="2390" spans="4:6" s="2" customFormat="1" ht="15.75" customHeight="1">
      <c r="D2390" s="188"/>
      <c r="E2390" s="188"/>
      <c r="F2390" s="67"/>
    </row>
    <row r="2391" spans="4:6" s="2" customFormat="1" ht="15.75" customHeight="1">
      <c r="D2391" s="188"/>
      <c r="E2391" s="188"/>
      <c r="F2391" s="67"/>
    </row>
    <row r="2392" spans="4:6" s="2" customFormat="1" ht="15.75" customHeight="1">
      <c r="D2392" s="188"/>
      <c r="E2392" s="188"/>
      <c r="F2392" s="67"/>
    </row>
    <row r="2393" spans="4:6" s="2" customFormat="1" ht="15.75" customHeight="1">
      <c r="D2393" s="188"/>
      <c r="E2393" s="188"/>
      <c r="F2393" s="67"/>
    </row>
    <row r="2394" spans="4:6" s="2" customFormat="1" ht="15.75" customHeight="1">
      <c r="D2394" s="188"/>
      <c r="E2394" s="188"/>
      <c r="F2394" s="67"/>
    </row>
    <row r="2395" spans="4:6" s="2" customFormat="1" ht="15.75" customHeight="1">
      <c r="D2395" s="188"/>
      <c r="E2395" s="188"/>
      <c r="F2395" s="67"/>
    </row>
    <row r="2396" spans="4:6" s="2" customFormat="1" ht="15.75" customHeight="1">
      <c r="D2396" s="188"/>
      <c r="E2396" s="188"/>
      <c r="F2396" s="67"/>
    </row>
    <row r="2397" spans="4:6" s="2" customFormat="1" ht="15.75" customHeight="1">
      <c r="D2397" s="188"/>
      <c r="E2397" s="188"/>
      <c r="F2397" s="67"/>
    </row>
    <row r="2398" spans="4:6" s="2" customFormat="1" ht="15.75" customHeight="1">
      <c r="D2398" s="188"/>
      <c r="E2398" s="188"/>
      <c r="F2398" s="67"/>
    </row>
    <row r="2399" spans="4:6" s="2" customFormat="1" ht="15.75" customHeight="1">
      <c r="D2399" s="188"/>
      <c r="E2399" s="188"/>
      <c r="F2399" s="67"/>
    </row>
    <row r="2400" spans="4:6" s="2" customFormat="1" ht="15.75" customHeight="1">
      <c r="D2400" s="188"/>
      <c r="E2400" s="188"/>
      <c r="F2400" s="67"/>
    </row>
    <row r="2401" spans="4:6" s="2" customFormat="1" ht="15.75" customHeight="1">
      <c r="D2401" s="188"/>
      <c r="E2401" s="188"/>
      <c r="F2401" s="67"/>
    </row>
    <row r="2402" spans="4:6" s="2" customFormat="1" ht="15.75" customHeight="1">
      <c r="D2402" s="188"/>
      <c r="E2402" s="188"/>
      <c r="F2402" s="67"/>
    </row>
    <row r="2403" spans="4:6" s="2" customFormat="1" ht="15.75" customHeight="1">
      <c r="D2403" s="188"/>
      <c r="E2403" s="188"/>
      <c r="F2403" s="67"/>
    </row>
    <row r="2404" spans="4:6" s="2" customFormat="1" ht="15.75" customHeight="1">
      <c r="D2404" s="188"/>
      <c r="E2404" s="188"/>
      <c r="F2404" s="67"/>
    </row>
    <row r="2405" spans="4:6" s="2" customFormat="1" ht="15.75" customHeight="1">
      <c r="D2405" s="188"/>
      <c r="E2405" s="188"/>
      <c r="F2405" s="67"/>
    </row>
    <row r="2406" spans="4:6" s="2" customFormat="1" ht="15.75" customHeight="1">
      <c r="D2406" s="188"/>
      <c r="E2406" s="188"/>
      <c r="F2406" s="67"/>
    </row>
    <row r="2407" spans="4:6" s="2" customFormat="1" ht="15.75" customHeight="1">
      <c r="D2407" s="188"/>
      <c r="E2407" s="188"/>
      <c r="F2407" s="67"/>
    </row>
    <row r="2408" spans="4:6" s="2" customFormat="1" ht="15.75" customHeight="1">
      <c r="D2408" s="188"/>
      <c r="E2408" s="188"/>
      <c r="F2408" s="67"/>
    </row>
    <row r="2409" spans="4:6" s="2" customFormat="1" ht="15.75" customHeight="1">
      <c r="D2409" s="188"/>
      <c r="E2409" s="188"/>
      <c r="F2409" s="67"/>
    </row>
    <row r="2410" spans="4:6" s="2" customFormat="1" ht="15.75" customHeight="1">
      <c r="D2410" s="188"/>
      <c r="E2410" s="188"/>
      <c r="F2410" s="67"/>
    </row>
    <row r="2411" spans="4:6" s="2" customFormat="1" ht="15.75" customHeight="1">
      <c r="D2411" s="188"/>
      <c r="E2411" s="188"/>
      <c r="F2411" s="67"/>
    </row>
    <row r="2412" spans="4:6" s="2" customFormat="1" ht="15.75" customHeight="1">
      <c r="D2412" s="188"/>
      <c r="E2412" s="188"/>
      <c r="F2412" s="67"/>
    </row>
    <row r="2413" spans="4:6" s="2" customFormat="1" ht="15.75" customHeight="1">
      <c r="D2413" s="188"/>
      <c r="E2413" s="188"/>
      <c r="F2413" s="67"/>
    </row>
    <row r="2414" spans="4:6" s="2" customFormat="1" ht="15.75" customHeight="1">
      <c r="D2414" s="188"/>
      <c r="E2414" s="188"/>
      <c r="F2414" s="67"/>
    </row>
    <row r="2415" spans="4:6" s="2" customFormat="1" ht="15.75" customHeight="1">
      <c r="D2415" s="188"/>
      <c r="E2415" s="188"/>
      <c r="F2415" s="67"/>
    </row>
    <row r="2416" spans="4:6" s="2" customFormat="1" ht="15.75" customHeight="1">
      <c r="D2416" s="188"/>
      <c r="E2416" s="188"/>
      <c r="F2416" s="67"/>
    </row>
    <row r="2417" spans="4:6" s="2" customFormat="1" ht="15.75" customHeight="1">
      <c r="D2417" s="188"/>
      <c r="E2417" s="188"/>
      <c r="F2417" s="67"/>
    </row>
    <row r="2418" spans="4:6" s="2" customFormat="1" ht="15.75" customHeight="1">
      <c r="D2418" s="188"/>
      <c r="E2418" s="188"/>
      <c r="F2418" s="67"/>
    </row>
    <row r="2419" spans="4:6" s="2" customFormat="1" ht="15.75" customHeight="1">
      <c r="D2419" s="188"/>
      <c r="E2419" s="188"/>
      <c r="F2419" s="67"/>
    </row>
    <row r="2420" spans="4:6" s="2" customFormat="1" ht="15.75" customHeight="1">
      <c r="D2420" s="188"/>
      <c r="E2420" s="188"/>
      <c r="F2420" s="67"/>
    </row>
    <row r="2421" spans="4:6" s="2" customFormat="1" ht="15.75" customHeight="1">
      <c r="D2421" s="188"/>
      <c r="E2421" s="188"/>
      <c r="F2421" s="67"/>
    </row>
    <row r="2422" spans="4:6" s="2" customFormat="1" ht="15.75" customHeight="1">
      <c r="D2422" s="188"/>
      <c r="E2422" s="188"/>
      <c r="F2422" s="67"/>
    </row>
    <row r="2423" spans="4:6" s="2" customFormat="1" ht="15.75" customHeight="1">
      <c r="D2423" s="188"/>
      <c r="E2423" s="188"/>
      <c r="F2423" s="67"/>
    </row>
    <row r="2424" spans="4:6" s="2" customFormat="1" ht="15.75" customHeight="1">
      <c r="D2424" s="188"/>
      <c r="E2424" s="188"/>
      <c r="F2424" s="67"/>
    </row>
    <row r="2425" spans="4:6" s="2" customFormat="1" ht="15.75" customHeight="1">
      <c r="D2425" s="188"/>
      <c r="E2425" s="188"/>
      <c r="F2425" s="67"/>
    </row>
    <row r="2426" spans="4:6" s="2" customFormat="1" ht="15.75" customHeight="1">
      <c r="D2426" s="188"/>
      <c r="E2426" s="188"/>
      <c r="F2426" s="67"/>
    </row>
    <row r="2427" spans="4:6" s="2" customFormat="1" ht="15.75" customHeight="1">
      <c r="D2427" s="188"/>
      <c r="E2427" s="188"/>
      <c r="F2427" s="67"/>
    </row>
    <row r="2428" spans="4:6" s="2" customFormat="1" ht="15.75" customHeight="1">
      <c r="D2428" s="188"/>
      <c r="E2428" s="188"/>
      <c r="F2428" s="67"/>
    </row>
    <row r="2429" spans="4:6" s="2" customFormat="1" ht="15.75" customHeight="1">
      <c r="D2429" s="188"/>
      <c r="E2429" s="188"/>
      <c r="F2429" s="67"/>
    </row>
    <row r="2430" spans="4:6" s="2" customFormat="1" ht="15.75" customHeight="1">
      <c r="D2430" s="188"/>
      <c r="E2430" s="188"/>
      <c r="F2430" s="67"/>
    </row>
    <row r="2431" spans="4:6" s="2" customFormat="1" ht="15.75" customHeight="1">
      <c r="D2431" s="188"/>
      <c r="E2431" s="188"/>
      <c r="F2431" s="67"/>
    </row>
    <row r="2432" spans="4:6" s="2" customFormat="1" ht="15.75" customHeight="1">
      <c r="D2432" s="188"/>
      <c r="E2432" s="188"/>
      <c r="F2432" s="67"/>
    </row>
    <row r="2433" spans="4:6" s="2" customFormat="1" ht="15.75" customHeight="1">
      <c r="D2433" s="188"/>
      <c r="E2433" s="188"/>
      <c r="F2433" s="67"/>
    </row>
    <row r="2434" spans="4:6" s="2" customFormat="1" ht="15.75" customHeight="1">
      <c r="D2434" s="188"/>
      <c r="E2434" s="188"/>
      <c r="F2434" s="67"/>
    </row>
    <row r="2435" spans="4:6" s="2" customFormat="1" ht="15.75" customHeight="1">
      <c r="D2435" s="188"/>
      <c r="E2435" s="188"/>
      <c r="F2435" s="67"/>
    </row>
    <row r="2436" spans="4:6" s="2" customFormat="1" ht="15.75" customHeight="1">
      <c r="D2436" s="188"/>
      <c r="E2436" s="188"/>
      <c r="F2436" s="67"/>
    </row>
    <row r="2437" spans="4:6" s="2" customFormat="1" ht="15.75" customHeight="1">
      <c r="D2437" s="188"/>
      <c r="E2437" s="188"/>
      <c r="F2437" s="67"/>
    </row>
    <row r="2438" spans="4:6" s="2" customFormat="1" ht="15.75" customHeight="1">
      <c r="D2438" s="188"/>
      <c r="E2438" s="188"/>
      <c r="F2438" s="67"/>
    </row>
    <row r="2439" spans="4:6" s="2" customFormat="1" ht="15.75" customHeight="1">
      <c r="D2439" s="188"/>
      <c r="E2439" s="188"/>
      <c r="F2439" s="67"/>
    </row>
    <row r="2440" spans="4:6" s="2" customFormat="1" ht="15.75" customHeight="1">
      <c r="D2440" s="188"/>
      <c r="E2440" s="188"/>
      <c r="F2440" s="67"/>
    </row>
    <row r="2441" spans="4:6" s="2" customFormat="1" ht="15.75" customHeight="1">
      <c r="D2441" s="188"/>
      <c r="E2441" s="188"/>
      <c r="F2441" s="67"/>
    </row>
    <row r="2442" spans="4:6" s="2" customFormat="1" ht="15.75" customHeight="1">
      <c r="D2442" s="188"/>
      <c r="E2442" s="188"/>
      <c r="F2442" s="67"/>
    </row>
    <row r="2443" spans="4:6" s="2" customFormat="1" ht="15.75" customHeight="1">
      <c r="D2443" s="188"/>
      <c r="E2443" s="188"/>
      <c r="F2443" s="67"/>
    </row>
    <row r="2444" spans="4:6" s="2" customFormat="1" ht="15.75" customHeight="1">
      <c r="D2444" s="188"/>
      <c r="E2444" s="188"/>
      <c r="F2444" s="67"/>
    </row>
    <row r="2445" spans="4:6" s="2" customFormat="1" ht="15.75" customHeight="1">
      <c r="D2445" s="188"/>
      <c r="E2445" s="188"/>
      <c r="F2445" s="67"/>
    </row>
    <row r="2446" spans="4:6" s="2" customFormat="1" ht="15.75" customHeight="1">
      <c r="D2446" s="188"/>
      <c r="E2446" s="188"/>
      <c r="F2446" s="67"/>
    </row>
    <row r="2447" spans="4:6" s="2" customFormat="1" ht="15.75" customHeight="1">
      <c r="D2447" s="188"/>
      <c r="E2447" s="188"/>
      <c r="F2447" s="67"/>
    </row>
    <row r="2448" spans="4:6" s="2" customFormat="1" ht="15.75" customHeight="1">
      <c r="D2448" s="188"/>
      <c r="E2448" s="188"/>
      <c r="F2448" s="67"/>
    </row>
    <row r="2449" spans="4:6" s="2" customFormat="1" ht="15.75" customHeight="1">
      <c r="D2449" s="188"/>
      <c r="E2449" s="188"/>
      <c r="F2449" s="67"/>
    </row>
    <row r="2450" spans="4:6" s="2" customFormat="1" ht="15.75" customHeight="1">
      <c r="D2450" s="188"/>
      <c r="E2450" s="188"/>
      <c r="F2450" s="67"/>
    </row>
    <row r="2451" spans="4:6" s="2" customFormat="1" ht="15.75" customHeight="1">
      <c r="D2451" s="188"/>
      <c r="E2451" s="188"/>
      <c r="F2451" s="67"/>
    </row>
    <row r="2452" spans="4:6" s="2" customFormat="1" ht="15.75" customHeight="1">
      <c r="D2452" s="188"/>
      <c r="E2452" s="188"/>
      <c r="F2452" s="67"/>
    </row>
    <row r="2453" spans="4:6" s="2" customFormat="1" ht="15.75" customHeight="1">
      <c r="D2453" s="188"/>
      <c r="E2453" s="188"/>
      <c r="F2453" s="67"/>
    </row>
    <row r="2454" spans="4:6" s="2" customFormat="1" ht="15.75" customHeight="1">
      <c r="D2454" s="188"/>
      <c r="E2454" s="188"/>
      <c r="F2454" s="67"/>
    </row>
    <row r="2455" spans="4:6" s="2" customFormat="1" ht="15.75" customHeight="1">
      <c r="D2455" s="188"/>
      <c r="E2455" s="188"/>
      <c r="F2455" s="67"/>
    </row>
    <row r="2456" spans="4:6" s="2" customFormat="1" ht="15.75" customHeight="1">
      <c r="D2456" s="188"/>
      <c r="E2456" s="188"/>
      <c r="F2456" s="67"/>
    </row>
    <row r="2457" spans="4:6" s="2" customFormat="1" ht="15.75" customHeight="1">
      <c r="D2457" s="188"/>
      <c r="E2457" s="188"/>
      <c r="F2457" s="67"/>
    </row>
    <row r="2458" spans="4:6" s="2" customFormat="1" ht="15.75" customHeight="1">
      <c r="D2458" s="188"/>
      <c r="E2458" s="188"/>
      <c r="F2458" s="67"/>
    </row>
    <row r="2459" spans="4:6" s="2" customFormat="1" ht="15.75" customHeight="1">
      <c r="D2459" s="188"/>
      <c r="E2459" s="188"/>
      <c r="F2459" s="67"/>
    </row>
    <row r="2460" spans="4:6" s="2" customFormat="1" ht="15.75" customHeight="1">
      <c r="D2460" s="188"/>
      <c r="E2460" s="188"/>
      <c r="F2460" s="67"/>
    </row>
    <row r="2461" spans="4:6" s="2" customFormat="1" ht="15.75" customHeight="1">
      <c r="D2461" s="188"/>
      <c r="E2461" s="188"/>
      <c r="F2461" s="67"/>
    </row>
    <row r="2462" spans="4:6" s="2" customFormat="1" ht="15.75" customHeight="1">
      <c r="D2462" s="188"/>
      <c r="E2462" s="188"/>
      <c r="F2462" s="67"/>
    </row>
    <row r="2463" spans="4:6" s="2" customFormat="1" ht="15.75" customHeight="1">
      <c r="D2463" s="188"/>
      <c r="E2463" s="188"/>
      <c r="F2463" s="67"/>
    </row>
    <row r="2464" spans="4:6" s="2" customFormat="1" ht="15.75" customHeight="1">
      <c r="D2464" s="188"/>
      <c r="E2464" s="188"/>
      <c r="F2464" s="67"/>
    </row>
    <row r="2465" spans="4:6" s="2" customFormat="1" ht="15.75" customHeight="1">
      <c r="D2465" s="188"/>
      <c r="E2465" s="188"/>
      <c r="F2465" s="67"/>
    </row>
    <row r="2466" spans="4:6" s="2" customFormat="1" ht="15.75" customHeight="1">
      <c r="D2466" s="188"/>
      <c r="E2466" s="188"/>
      <c r="F2466" s="67"/>
    </row>
    <row r="2467" spans="4:6" s="2" customFormat="1" ht="15.75" customHeight="1">
      <c r="D2467" s="188"/>
      <c r="E2467" s="188"/>
      <c r="F2467" s="67"/>
    </row>
    <row r="2468" spans="4:6" s="2" customFormat="1" ht="15.75" customHeight="1">
      <c r="D2468" s="188"/>
      <c r="E2468" s="188"/>
      <c r="F2468" s="67"/>
    </row>
    <row r="2469" spans="4:6" s="2" customFormat="1" ht="15.75" customHeight="1">
      <c r="D2469" s="188"/>
      <c r="E2469" s="188"/>
      <c r="F2469" s="67"/>
    </row>
    <row r="2470" spans="4:6" s="2" customFormat="1" ht="15.75" customHeight="1">
      <c r="D2470" s="188"/>
      <c r="E2470" s="188"/>
      <c r="F2470" s="67"/>
    </row>
    <row r="2471" spans="4:6" s="2" customFormat="1" ht="15.75" customHeight="1">
      <c r="D2471" s="188"/>
      <c r="E2471" s="188"/>
      <c r="F2471" s="67"/>
    </row>
    <row r="2472" spans="4:6" s="2" customFormat="1" ht="15.75" customHeight="1">
      <c r="D2472" s="188"/>
      <c r="E2472" s="188"/>
      <c r="F2472" s="67"/>
    </row>
    <row r="2473" spans="4:6" s="2" customFormat="1" ht="15.75" customHeight="1">
      <c r="D2473" s="188"/>
      <c r="E2473" s="188"/>
      <c r="F2473" s="67"/>
    </row>
    <row r="2474" spans="4:6" s="2" customFormat="1" ht="15.75" customHeight="1">
      <c r="D2474" s="188"/>
      <c r="E2474" s="188"/>
      <c r="F2474" s="67"/>
    </row>
    <row r="2475" spans="4:6" s="2" customFormat="1" ht="15.75" customHeight="1">
      <c r="D2475" s="188"/>
      <c r="E2475" s="188"/>
      <c r="F2475" s="67"/>
    </row>
    <row r="2476" spans="4:6" s="2" customFormat="1" ht="15.75" customHeight="1">
      <c r="D2476" s="188"/>
      <c r="E2476" s="188"/>
      <c r="F2476" s="67"/>
    </row>
    <row r="2477" spans="4:6" s="2" customFormat="1" ht="15.75" customHeight="1">
      <c r="D2477" s="188"/>
      <c r="E2477" s="188"/>
      <c r="F2477" s="67"/>
    </row>
    <row r="2478" spans="4:6" s="2" customFormat="1" ht="15.75" customHeight="1">
      <c r="D2478" s="188"/>
      <c r="E2478" s="188"/>
      <c r="F2478" s="67"/>
    </row>
    <row r="2479" spans="4:6" s="2" customFormat="1" ht="15.75" customHeight="1">
      <c r="D2479" s="188"/>
      <c r="E2479" s="188"/>
      <c r="F2479" s="67"/>
    </row>
    <row r="2480" spans="4:6" s="2" customFormat="1" ht="15.75" customHeight="1">
      <c r="D2480" s="188"/>
      <c r="E2480" s="188"/>
      <c r="F2480" s="67"/>
    </row>
    <row r="2481" spans="4:6" s="2" customFormat="1" ht="15.75" customHeight="1">
      <c r="D2481" s="188"/>
      <c r="E2481" s="188"/>
      <c r="F2481" s="67"/>
    </row>
    <row r="2482" spans="4:6" s="2" customFormat="1" ht="15.75" customHeight="1">
      <c r="D2482" s="188"/>
      <c r="E2482" s="188"/>
      <c r="F2482" s="67"/>
    </row>
    <row r="2483" spans="4:6" s="2" customFormat="1" ht="15.75" customHeight="1">
      <c r="D2483" s="188"/>
      <c r="E2483" s="188"/>
      <c r="F2483" s="67"/>
    </row>
    <row r="2484" spans="4:6" s="2" customFormat="1" ht="15.75" customHeight="1">
      <c r="D2484" s="188"/>
      <c r="E2484" s="188"/>
      <c r="F2484" s="67"/>
    </row>
    <row r="2485" spans="4:6" s="2" customFormat="1" ht="15.75" customHeight="1">
      <c r="D2485" s="188"/>
      <c r="E2485" s="188"/>
      <c r="F2485" s="67"/>
    </row>
    <row r="2486" spans="4:6" s="2" customFormat="1" ht="15.75" customHeight="1">
      <c r="D2486" s="188"/>
      <c r="E2486" s="188"/>
      <c r="F2486" s="67"/>
    </row>
    <row r="2487" spans="4:6" s="2" customFormat="1" ht="15.75" customHeight="1">
      <c r="D2487" s="188"/>
      <c r="E2487" s="188"/>
      <c r="F2487" s="67"/>
    </row>
    <row r="2488" spans="4:6" s="2" customFormat="1" ht="15.75" customHeight="1">
      <c r="D2488" s="188"/>
      <c r="E2488" s="188"/>
      <c r="F2488" s="67"/>
    </row>
    <row r="2489" spans="4:6" s="2" customFormat="1" ht="15.75" customHeight="1">
      <c r="D2489" s="188"/>
      <c r="E2489" s="188"/>
      <c r="F2489" s="67"/>
    </row>
    <row r="2490" spans="4:6" s="2" customFormat="1" ht="15.75" customHeight="1">
      <c r="D2490" s="188"/>
      <c r="E2490" s="188"/>
      <c r="F2490" s="67"/>
    </row>
    <row r="2491" spans="4:6" s="2" customFormat="1" ht="15.75" customHeight="1">
      <c r="D2491" s="188"/>
      <c r="E2491" s="188"/>
      <c r="F2491" s="67"/>
    </row>
    <row r="2492" spans="4:6" s="2" customFormat="1" ht="15.75" customHeight="1">
      <c r="D2492" s="188"/>
      <c r="E2492" s="188"/>
      <c r="F2492" s="67"/>
    </row>
    <row r="2493" spans="4:6" s="2" customFormat="1" ht="15.75" customHeight="1">
      <c r="D2493" s="188"/>
      <c r="E2493" s="188"/>
      <c r="F2493" s="67"/>
    </row>
    <row r="2494" spans="4:6" s="2" customFormat="1" ht="15.75" customHeight="1">
      <c r="D2494" s="188"/>
      <c r="E2494" s="188"/>
      <c r="F2494" s="67"/>
    </row>
    <row r="2495" spans="4:6" s="2" customFormat="1" ht="15.75" customHeight="1">
      <c r="D2495" s="188"/>
      <c r="E2495" s="188"/>
      <c r="F2495" s="67"/>
    </row>
    <row r="2496" spans="4:6" s="2" customFormat="1" ht="15.75" customHeight="1">
      <c r="D2496" s="188"/>
      <c r="E2496" s="188"/>
      <c r="F2496" s="67"/>
    </row>
    <row r="2497" spans="4:6" s="2" customFormat="1" ht="15.75" customHeight="1">
      <c r="D2497" s="188"/>
      <c r="E2497" s="188"/>
      <c r="F2497" s="67"/>
    </row>
    <row r="2498" spans="4:6" s="2" customFormat="1" ht="15.75" customHeight="1">
      <c r="D2498" s="188"/>
      <c r="E2498" s="188"/>
      <c r="F2498" s="67"/>
    </row>
    <row r="2499" spans="4:6" s="2" customFormat="1" ht="15.75" customHeight="1">
      <c r="D2499" s="188"/>
      <c r="E2499" s="188"/>
      <c r="F2499" s="67"/>
    </row>
    <row r="2500" spans="4:6" s="2" customFormat="1" ht="15.75" customHeight="1">
      <c r="D2500" s="188"/>
      <c r="E2500" s="188"/>
      <c r="F2500" s="67"/>
    </row>
    <row r="2501" spans="4:6" s="2" customFormat="1" ht="15.75" customHeight="1">
      <c r="D2501" s="188"/>
      <c r="E2501" s="188"/>
      <c r="F2501" s="67"/>
    </row>
    <row r="2502" spans="4:6" s="2" customFormat="1" ht="15.75" customHeight="1">
      <c r="D2502" s="188"/>
      <c r="E2502" s="188"/>
      <c r="F2502" s="67"/>
    </row>
    <row r="2503" spans="4:6" s="2" customFormat="1" ht="15.75" customHeight="1">
      <c r="D2503" s="188"/>
      <c r="E2503" s="188"/>
      <c r="F2503" s="67"/>
    </row>
    <row r="2504" spans="4:6" s="2" customFormat="1" ht="15.75" customHeight="1">
      <c r="D2504" s="188"/>
      <c r="E2504" s="188"/>
      <c r="F2504" s="67"/>
    </row>
    <row r="2505" spans="4:6" s="2" customFormat="1" ht="15.75" customHeight="1">
      <c r="D2505" s="188"/>
      <c r="E2505" s="188"/>
      <c r="F2505" s="67"/>
    </row>
    <row r="2506" spans="4:6" s="2" customFormat="1" ht="15.75" customHeight="1">
      <c r="D2506" s="188"/>
      <c r="E2506" s="188"/>
      <c r="F2506" s="67"/>
    </row>
    <row r="2507" spans="4:6" s="2" customFormat="1" ht="15.75" customHeight="1">
      <c r="D2507" s="188"/>
      <c r="E2507" s="188"/>
      <c r="F2507" s="67"/>
    </row>
    <row r="2508" spans="4:6" s="2" customFormat="1" ht="15.75" customHeight="1">
      <c r="D2508" s="188"/>
      <c r="E2508" s="188"/>
      <c r="F2508" s="67"/>
    </row>
    <row r="2509" spans="4:6" s="2" customFormat="1" ht="15.75" customHeight="1">
      <c r="D2509" s="188"/>
      <c r="E2509" s="188"/>
      <c r="F2509" s="67"/>
    </row>
    <row r="2510" spans="4:6" s="2" customFormat="1" ht="15.75" customHeight="1">
      <c r="D2510" s="188"/>
      <c r="E2510" s="188"/>
      <c r="F2510" s="67"/>
    </row>
    <row r="2511" spans="4:6" s="2" customFormat="1" ht="15.75" customHeight="1">
      <c r="D2511" s="188"/>
      <c r="E2511" s="188"/>
      <c r="F2511" s="67"/>
    </row>
    <row r="2512" spans="4:6" s="2" customFormat="1" ht="15.75" customHeight="1">
      <c r="D2512" s="188"/>
      <c r="E2512" s="188"/>
      <c r="F2512" s="67"/>
    </row>
    <row r="2513" spans="4:6" s="2" customFormat="1" ht="15.75" customHeight="1">
      <c r="D2513" s="188"/>
      <c r="E2513" s="188"/>
      <c r="F2513" s="67"/>
    </row>
    <row r="2514" spans="4:6" s="2" customFormat="1" ht="15.75" customHeight="1">
      <c r="D2514" s="188"/>
      <c r="E2514" s="188"/>
      <c r="F2514" s="67"/>
    </row>
    <row r="2515" spans="4:6" s="2" customFormat="1" ht="15.75" customHeight="1">
      <c r="D2515" s="188"/>
      <c r="E2515" s="188"/>
      <c r="F2515" s="67"/>
    </row>
    <row r="2516" spans="4:6" s="2" customFormat="1" ht="15.75" customHeight="1">
      <c r="D2516" s="188"/>
      <c r="E2516" s="188"/>
      <c r="F2516" s="67"/>
    </row>
    <row r="2517" spans="4:6" s="2" customFormat="1" ht="15.75" customHeight="1">
      <c r="D2517" s="188"/>
      <c r="E2517" s="188"/>
      <c r="F2517" s="67"/>
    </row>
    <row r="2518" spans="4:6" s="2" customFormat="1" ht="15.75" customHeight="1">
      <c r="D2518" s="188"/>
      <c r="E2518" s="188"/>
      <c r="F2518" s="67"/>
    </row>
    <row r="2519" spans="4:6" s="2" customFormat="1" ht="15.75" customHeight="1">
      <c r="D2519" s="188"/>
      <c r="E2519" s="188"/>
      <c r="F2519" s="67"/>
    </row>
    <row r="2520" spans="4:6" s="2" customFormat="1" ht="15.75" customHeight="1">
      <c r="D2520" s="188"/>
      <c r="E2520" s="188"/>
      <c r="F2520" s="67"/>
    </row>
    <row r="2521" spans="4:6" s="2" customFormat="1" ht="15.75" customHeight="1">
      <c r="D2521" s="188"/>
      <c r="E2521" s="188"/>
      <c r="F2521" s="67"/>
    </row>
    <row r="2522" spans="4:6" s="2" customFormat="1" ht="15.75" customHeight="1">
      <c r="D2522" s="188"/>
      <c r="E2522" s="188"/>
      <c r="F2522" s="67"/>
    </row>
    <row r="2523" spans="4:6" s="2" customFormat="1" ht="15.75" customHeight="1">
      <c r="D2523" s="188"/>
      <c r="E2523" s="188"/>
      <c r="F2523" s="67"/>
    </row>
    <row r="2524" spans="4:6" s="2" customFormat="1" ht="15.75" customHeight="1">
      <c r="D2524" s="188"/>
      <c r="E2524" s="188"/>
      <c r="F2524" s="67"/>
    </row>
    <row r="2525" spans="4:6" s="2" customFormat="1" ht="15.75" customHeight="1">
      <c r="D2525" s="188"/>
      <c r="E2525" s="188"/>
      <c r="F2525" s="67"/>
    </row>
    <row r="2526" spans="4:6" s="2" customFormat="1" ht="15.75" customHeight="1">
      <c r="D2526" s="188"/>
      <c r="E2526" s="188"/>
      <c r="F2526" s="67"/>
    </row>
    <row r="2527" spans="4:6" s="2" customFormat="1" ht="15.75" customHeight="1">
      <c r="D2527" s="188"/>
      <c r="E2527" s="188"/>
      <c r="F2527" s="67"/>
    </row>
    <row r="2528" spans="4:6" s="2" customFormat="1" ht="15.75" customHeight="1">
      <c r="D2528" s="188"/>
      <c r="E2528" s="188"/>
      <c r="F2528" s="67"/>
    </row>
    <row r="2529" spans="4:6" s="2" customFormat="1" ht="15.75" customHeight="1">
      <c r="D2529" s="188"/>
      <c r="E2529" s="188"/>
      <c r="F2529" s="67"/>
    </row>
    <row r="2530" spans="4:6" s="2" customFormat="1" ht="15.75" customHeight="1">
      <c r="D2530" s="188"/>
      <c r="E2530" s="188"/>
      <c r="F2530" s="67"/>
    </row>
    <row r="2531" spans="4:6" s="2" customFormat="1" ht="15.75" customHeight="1">
      <c r="D2531" s="188"/>
      <c r="E2531" s="188"/>
      <c r="F2531" s="67"/>
    </row>
    <row r="2532" spans="4:6" s="2" customFormat="1" ht="15.75" customHeight="1">
      <c r="D2532" s="188"/>
      <c r="E2532" s="188"/>
      <c r="F2532" s="67"/>
    </row>
    <row r="2533" spans="4:6" s="2" customFormat="1" ht="15.75" customHeight="1">
      <c r="D2533" s="188"/>
      <c r="E2533" s="188"/>
      <c r="F2533" s="67"/>
    </row>
    <row r="2534" spans="4:6" s="2" customFormat="1" ht="15.75" customHeight="1">
      <c r="D2534" s="188"/>
      <c r="E2534" s="188"/>
      <c r="F2534" s="67"/>
    </row>
    <row r="2535" spans="4:6" s="2" customFormat="1" ht="15.75" customHeight="1">
      <c r="D2535" s="188"/>
      <c r="E2535" s="188"/>
      <c r="F2535" s="67"/>
    </row>
    <row r="2536" spans="4:6" s="2" customFormat="1" ht="15.75" customHeight="1">
      <c r="D2536" s="188"/>
      <c r="E2536" s="188"/>
      <c r="F2536" s="67"/>
    </row>
    <row r="2537" spans="4:6" s="2" customFormat="1" ht="15.75" customHeight="1">
      <c r="D2537" s="188"/>
      <c r="E2537" s="188"/>
      <c r="F2537" s="67"/>
    </row>
    <row r="2538" spans="4:6" s="2" customFormat="1" ht="15.75" customHeight="1">
      <c r="D2538" s="188"/>
      <c r="E2538" s="188"/>
      <c r="F2538" s="67"/>
    </row>
    <row r="2539" spans="4:6" s="2" customFormat="1" ht="15.75" customHeight="1">
      <c r="D2539" s="188"/>
      <c r="E2539" s="188"/>
      <c r="F2539" s="67"/>
    </row>
    <row r="2540" spans="4:6" s="2" customFormat="1" ht="15.75" customHeight="1">
      <c r="D2540" s="188"/>
      <c r="E2540" s="188"/>
      <c r="F2540" s="67"/>
    </row>
    <row r="2541" spans="4:6" s="2" customFormat="1" ht="15.75" customHeight="1">
      <c r="D2541" s="188"/>
      <c r="E2541" s="188"/>
      <c r="F2541" s="67"/>
    </row>
    <row r="2542" spans="4:6" s="2" customFormat="1" ht="15.75" customHeight="1">
      <c r="D2542" s="188"/>
      <c r="E2542" s="188"/>
      <c r="F2542" s="67"/>
    </row>
    <row r="2543" spans="4:6" s="2" customFormat="1" ht="15.75" customHeight="1">
      <c r="D2543" s="188"/>
      <c r="E2543" s="188"/>
      <c r="F2543" s="67"/>
    </row>
    <row r="2544" spans="4:6" s="2" customFormat="1" ht="15.75" customHeight="1">
      <c r="D2544" s="188"/>
      <c r="E2544" s="188"/>
      <c r="F2544" s="67"/>
    </row>
    <row r="2545" spans="4:6" s="2" customFormat="1" ht="15.75" customHeight="1">
      <c r="D2545" s="188"/>
      <c r="E2545" s="188"/>
      <c r="F2545" s="67"/>
    </row>
    <row r="2546" spans="4:6" s="2" customFormat="1" ht="15.75" customHeight="1">
      <c r="D2546" s="188"/>
      <c r="E2546" s="188"/>
      <c r="F2546" s="67"/>
    </row>
    <row r="2547" spans="4:6" s="2" customFormat="1" ht="15.75" customHeight="1">
      <c r="D2547" s="188"/>
      <c r="E2547" s="188"/>
      <c r="F2547" s="67"/>
    </row>
    <row r="2548" spans="4:6" s="2" customFormat="1" ht="15.75" customHeight="1">
      <c r="D2548" s="188"/>
      <c r="E2548" s="188"/>
      <c r="F2548" s="67"/>
    </row>
    <row r="2549" spans="4:6" s="2" customFormat="1" ht="15.75" customHeight="1">
      <c r="D2549" s="188"/>
      <c r="E2549" s="188"/>
      <c r="F2549" s="67"/>
    </row>
    <row r="2550" spans="4:6" s="2" customFormat="1" ht="15.75" customHeight="1">
      <c r="D2550" s="188"/>
      <c r="E2550" s="188"/>
      <c r="F2550" s="67"/>
    </row>
    <row r="2551" spans="4:6" s="2" customFormat="1" ht="15.75" customHeight="1">
      <c r="D2551" s="188"/>
      <c r="E2551" s="188"/>
      <c r="F2551" s="67"/>
    </row>
    <row r="2552" spans="4:6" s="2" customFormat="1" ht="15.75" customHeight="1">
      <c r="D2552" s="188"/>
      <c r="E2552" s="188"/>
      <c r="F2552" s="67"/>
    </row>
    <row r="2553" spans="4:6" s="2" customFormat="1" ht="15.75" customHeight="1">
      <c r="D2553" s="188"/>
      <c r="E2553" s="188"/>
      <c r="F2553" s="67"/>
    </row>
    <row r="2554" spans="4:6" s="2" customFormat="1" ht="15.75" customHeight="1">
      <c r="D2554" s="188"/>
      <c r="E2554" s="188"/>
      <c r="F2554" s="67"/>
    </row>
    <row r="2555" spans="4:6" s="2" customFormat="1" ht="15.75" customHeight="1">
      <c r="D2555" s="188"/>
      <c r="E2555" s="188"/>
      <c r="F2555" s="67"/>
    </row>
    <row r="2556" spans="4:6" s="2" customFormat="1" ht="15.75" customHeight="1">
      <c r="D2556" s="188"/>
      <c r="E2556" s="188"/>
      <c r="F2556" s="67"/>
    </row>
    <row r="2557" spans="4:6" s="2" customFormat="1" ht="15.75" customHeight="1">
      <c r="D2557" s="188"/>
      <c r="E2557" s="188"/>
      <c r="F2557" s="67"/>
    </row>
    <row r="2558" spans="4:6" s="2" customFormat="1" ht="15.75" customHeight="1">
      <c r="D2558" s="188"/>
      <c r="E2558" s="188"/>
      <c r="F2558" s="67"/>
    </row>
    <row r="2559" spans="4:6" s="2" customFormat="1" ht="15.75" customHeight="1">
      <c r="D2559" s="188"/>
      <c r="E2559" s="188"/>
      <c r="F2559" s="67"/>
    </row>
    <row r="2560" spans="4:6" s="2" customFormat="1" ht="15.75" customHeight="1">
      <c r="D2560" s="188"/>
      <c r="E2560" s="188"/>
      <c r="F2560" s="67"/>
    </row>
    <row r="2561" spans="4:6" s="2" customFormat="1" ht="15.75" customHeight="1">
      <c r="D2561" s="188"/>
      <c r="E2561" s="188"/>
      <c r="F2561" s="67"/>
    </row>
    <row r="2562" spans="4:6" s="2" customFormat="1" ht="15.75" customHeight="1">
      <c r="D2562" s="188"/>
      <c r="E2562" s="188"/>
      <c r="F2562" s="67"/>
    </row>
    <row r="2563" spans="4:6" s="2" customFormat="1" ht="15.75" customHeight="1">
      <c r="D2563" s="188"/>
      <c r="E2563" s="188"/>
      <c r="F2563" s="67"/>
    </row>
    <row r="2564" spans="4:6" s="2" customFormat="1" ht="15.75" customHeight="1">
      <c r="D2564" s="188"/>
      <c r="E2564" s="188"/>
      <c r="F2564" s="67"/>
    </row>
    <row r="2565" spans="4:6" s="2" customFormat="1" ht="15.75" customHeight="1">
      <c r="D2565" s="188"/>
      <c r="E2565" s="188"/>
      <c r="F2565" s="67"/>
    </row>
    <row r="2566" spans="4:6" s="2" customFormat="1" ht="15.75" customHeight="1">
      <c r="D2566" s="188"/>
      <c r="E2566" s="188"/>
      <c r="F2566" s="67"/>
    </row>
    <row r="2567" spans="4:6" s="2" customFormat="1" ht="15.75" customHeight="1">
      <c r="D2567" s="188"/>
      <c r="E2567" s="188"/>
      <c r="F2567" s="67"/>
    </row>
    <row r="2568" spans="4:6" s="2" customFormat="1" ht="15.75" customHeight="1">
      <c r="D2568" s="188"/>
      <c r="E2568" s="188"/>
      <c r="F2568" s="67"/>
    </row>
    <row r="2569" spans="4:6" s="2" customFormat="1" ht="15.75" customHeight="1">
      <c r="D2569" s="188"/>
      <c r="E2569" s="188"/>
      <c r="F2569" s="67"/>
    </row>
    <row r="2570" spans="4:6" s="2" customFormat="1" ht="15.75" customHeight="1">
      <c r="D2570" s="188"/>
      <c r="E2570" s="188"/>
      <c r="F2570" s="67"/>
    </row>
    <row r="2571" spans="4:6" s="2" customFormat="1" ht="15.75" customHeight="1">
      <c r="D2571" s="188"/>
      <c r="E2571" s="188"/>
      <c r="F2571" s="67"/>
    </row>
    <row r="2572" spans="4:6" s="2" customFormat="1" ht="15.75" customHeight="1">
      <c r="D2572" s="188"/>
      <c r="E2572" s="188"/>
      <c r="F2572" s="67"/>
    </row>
    <row r="2573" spans="4:6" s="2" customFormat="1" ht="15.75" customHeight="1">
      <c r="D2573" s="188"/>
      <c r="E2573" s="188"/>
      <c r="F2573" s="67"/>
    </row>
    <row r="2574" spans="4:6" s="2" customFormat="1" ht="15.75" customHeight="1">
      <c r="D2574" s="188"/>
      <c r="E2574" s="188"/>
      <c r="F2574" s="67"/>
    </row>
    <row r="2575" spans="4:6" s="2" customFormat="1" ht="15.75" customHeight="1">
      <c r="D2575" s="188"/>
      <c r="E2575" s="188"/>
      <c r="F2575" s="58"/>
    </row>
    <row r="2576" spans="4:6" s="2" customFormat="1" ht="15.75" customHeight="1" thickBot="1">
      <c r="D2576" s="188"/>
      <c r="E2576" s="188"/>
      <c r="F2576" s="58"/>
    </row>
    <row r="2577" spans="1:5" thickBot="1">
      <c r="A2577" s="2"/>
      <c r="B2577" s="2"/>
      <c r="C2577" s="2"/>
      <c r="D2577" s="188"/>
      <c r="E2577" s="188"/>
    </row>
    <row r="2578" spans="1:5" thickBot="1">
      <c r="A2578" s="2"/>
      <c r="B2578" s="2"/>
      <c r="C2578" s="2"/>
      <c r="D2578" s="188"/>
      <c r="E2578" s="188"/>
    </row>
    <row r="2579" spans="1:5" thickBot="1">
      <c r="A2579" s="2"/>
      <c r="B2579" s="2"/>
      <c r="C2579" s="2"/>
      <c r="D2579" s="188"/>
      <c r="E2579" s="188"/>
    </row>
    <row r="2580" spans="1:5" thickBot="1">
      <c r="A2580" s="2"/>
      <c r="B2580" s="2"/>
      <c r="C2580" s="2"/>
      <c r="D2580" s="188"/>
      <c r="E2580" s="188"/>
    </row>
    <row r="2581" spans="1:5" thickBot="1">
      <c r="A2581" s="2"/>
      <c r="B2581" s="2"/>
      <c r="C2581" s="2"/>
      <c r="D2581" s="188"/>
      <c r="E2581" s="188"/>
    </row>
    <row r="2582" spans="1:5" thickBot="1">
      <c r="A2582" s="2"/>
      <c r="B2582" s="2"/>
      <c r="C2582" s="2"/>
      <c r="D2582" s="188"/>
      <c r="E2582" s="188"/>
    </row>
    <row r="2583" spans="1:5" thickBot="1">
      <c r="A2583" s="2"/>
      <c r="B2583" s="2"/>
      <c r="C2583" s="2"/>
      <c r="D2583" s="188"/>
      <c r="E2583" s="188"/>
    </row>
    <row r="2584" spans="1:5" thickBot="1">
      <c r="A2584" s="2"/>
      <c r="B2584" s="2"/>
      <c r="C2584" s="2"/>
      <c r="D2584" s="188"/>
      <c r="E2584" s="188"/>
    </row>
    <row r="2585" spans="1:5" thickBot="1">
      <c r="A2585" s="2"/>
      <c r="B2585" s="2"/>
      <c r="C2585" s="2"/>
      <c r="D2585" s="188"/>
      <c r="E2585" s="188"/>
    </row>
    <row r="2586" spans="1:5" thickBot="1">
      <c r="A2586" s="2"/>
      <c r="B2586" s="2"/>
      <c r="C2586" s="2"/>
      <c r="D2586" s="188"/>
      <c r="E2586" s="188"/>
    </row>
    <row r="2587" spans="1:5" thickBot="1">
      <c r="A2587" s="2"/>
      <c r="B2587" s="2"/>
      <c r="C2587" s="2"/>
      <c r="D2587" s="188"/>
      <c r="E2587" s="188"/>
    </row>
    <row r="2588" spans="1:5" thickBot="1">
      <c r="A2588" s="2"/>
      <c r="B2588" s="2"/>
      <c r="C2588" s="2"/>
      <c r="D2588" s="188"/>
      <c r="E2588" s="188"/>
    </row>
    <row r="2589" spans="1:5" thickBot="1">
      <c r="A2589" s="2"/>
      <c r="B2589" s="2"/>
      <c r="C2589" s="2"/>
      <c r="D2589" s="188"/>
      <c r="E2589" s="188"/>
    </row>
    <row r="2590" spans="1:5" thickBot="1">
      <c r="A2590" s="2"/>
      <c r="B2590" s="2"/>
      <c r="C2590" s="2"/>
      <c r="D2590" s="188"/>
      <c r="E2590" s="188"/>
    </row>
    <row r="2591" spans="1:5" thickBot="1">
      <c r="A2591" s="2"/>
      <c r="B2591" s="2"/>
      <c r="C2591" s="2"/>
      <c r="D2591" s="188"/>
      <c r="E2591" s="188"/>
    </row>
    <row r="2592" spans="1:5" thickBot="1">
      <c r="A2592" s="2"/>
      <c r="B2592" s="2"/>
      <c r="C2592" s="2"/>
      <c r="D2592" s="188"/>
      <c r="E2592" s="188"/>
    </row>
    <row r="2593" spans="1:5" thickBot="1">
      <c r="A2593" s="2"/>
      <c r="B2593" s="2"/>
      <c r="C2593" s="2"/>
      <c r="D2593" s="188"/>
      <c r="E2593" s="188"/>
    </row>
    <row r="2594" spans="1:5" thickBot="1">
      <c r="A2594" s="2"/>
      <c r="B2594" s="2"/>
      <c r="C2594" s="2"/>
      <c r="D2594" s="188"/>
      <c r="E2594" s="188"/>
    </row>
    <row r="2595" spans="1:5" thickBot="1">
      <c r="A2595" s="2"/>
      <c r="B2595" s="2"/>
      <c r="C2595" s="2"/>
      <c r="D2595" s="188"/>
    </row>
    <row r="2596" spans="1:5" thickBot="1">
      <c r="A2596" s="2"/>
      <c r="B2596" s="2"/>
      <c r="C2596" s="2"/>
      <c r="D2596" s="188"/>
    </row>
    <row r="2597" spans="1:5" thickBot="1">
      <c r="A2597" s="2"/>
      <c r="B2597" s="2"/>
      <c r="C2597" s="2"/>
      <c r="D2597" s="188"/>
    </row>
    <row r="2598" spans="1:5" thickBot="1">
      <c r="A2598" s="2"/>
      <c r="B2598" s="2"/>
      <c r="C2598" s="2"/>
      <c r="D2598" s="188"/>
    </row>
    <row r="2599" spans="1:5" thickBot="1">
      <c r="A2599" s="2"/>
      <c r="B2599" s="2"/>
      <c r="C2599" s="2"/>
      <c r="D2599" s="188"/>
    </row>
    <row r="2600" spans="1:5" thickBot="1">
      <c r="A2600" s="2"/>
      <c r="B2600" s="2"/>
      <c r="C2600" s="2"/>
      <c r="D2600" s="188"/>
    </row>
    <row r="2601" spans="1:5" thickBot="1">
      <c r="A2601" s="2"/>
      <c r="B2601" s="2"/>
      <c r="C2601" s="2"/>
      <c r="D2601" s="188"/>
    </row>
    <row r="2602" spans="1:5" thickBot="1">
      <c r="A2602" s="2"/>
      <c r="B2602" s="2"/>
      <c r="C2602" s="2"/>
      <c r="D2602" s="188"/>
    </row>
    <row r="2603" spans="1:5" thickBot="1">
      <c r="A2603" s="2"/>
      <c r="B2603" s="2"/>
      <c r="C2603" s="2"/>
      <c r="D2603" s="188"/>
    </row>
    <row r="2604" spans="1:5" thickBot="1">
      <c r="A2604" s="2"/>
      <c r="B2604" s="2"/>
      <c r="C2604" s="2"/>
      <c r="D2604" s="188"/>
    </row>
    <row r="2605" spans="1:5" thickBot="1">
      <c r="A2605" s="2"/>
      <c r="B2605" s="2"/>
      <c r="C2605" s="2"/>
      <c r="D2605" s="188"/>
    </row>
    <row r="2606" spans="1:5" thickBot="1">
      <c r="A2606" s="2"/>
      <c r="B2606" s="2"/>
      <c r="C2606" s="2"/>
      <c r="D2606" s="188"/>
    </row>
    <row r="2607" spans="1:5" thickBot="1">
      <c r="A2607" s="2"/>
      <c r="B2607" s="2"/>
      <c r="C2607" s="2"/>
      <c r="D2607" s="188"/>
    </row>
    <row r="2608" spans="1:5" thickBot="1">
      <c r="A2608" s="2"/>
      <c r="B2608" s="2"/>
      <c r="C2608" s="2"/>
      <c r="D2608" s="188"/>
    </row>
    <row r="2609" spans="1:4" thickBot="1">
      <c r="A2609" s="2"/>
      <c r="B2609" s="2"/>
      <c r="C2609" s="2"/>
      <c r="D2609" s="188"/>
    </row>
    <row r="2610" spans="1:4" thickBot="1">
      <c r="A2610" s="2"/>
      <c r="B2610" s="2"/>
      <c r="C2610" s="2"/>
      <c r="D2610" s="188"/>
    </row>
    <row r="2611" spans="1:4" thickBot="1">
      <c r="A2611" s="2"/>
      <c r="B2611" s="2"/>
      <c r="C2611" s="2"/>
      <c r="D2611" s="188"/>
    </row>
    <row r="2612" spans="1:4" thickBot="1">
      <c r="A2612" s="2"/>
      <c r="B2612" s="2"/>
      <c r="C2612" s="2"/>
      <c r="D2612" s="188"/>
    </row>
    <row r="2613" spans="1:4" thickBot="1">
      <c r="A2613" s="2"/>
      <c r="B2613" s="2"/>
      <c r="C2613" s="2"/>
      <c r="D2613" s="188"/>
    </row>
    <row r="2614" spans="1:4" thickBot="1">
      <c r="A2614" s="2"/>
      <c r="B2614" s="2"/>
      <c r="C2614" s="2"/>
      <c r="D2614" s="188"/>
    </row>
    <row r="2615" spans="1:4" thickBot="1">
      <c r="A2615" s="2"/>
      <c r="B2615" s="2"/>
      <c r="C2615" s="2"/>
      <c r="D2615" s="188"/>
    </row>
    <row r="2616" spans="1:4" thickBot="1">
      <c r="A2616" s="2"/>
      <c r="B2616" s="2"/>
      <c r="C2616" s="2"/>
      <c r="D2616" s="188"/>
    </row>
    <row r="2617" spans="1:4" thickBot="1">
      <c r="A2617" s="2"/>
      <c r="B2617" s="2"/>
      <c r="C2617" s="2"/>
      <c r="D2617" s="188"/>
    </row>
    <row r="2618" spans="1:4" thickBot="1">
      <c r="A2618" s="2"/>
      <c r="B2618" s="2"/>
      <c r="C2618" s="2"/>
      <c r="D2618" s="188"/>
    </row>
    <row r="2619" spans="1:4" thickBot="1">
      <c r="A2619" s="2"/>
      <c r="B2619" s="2"/>
      <c r="C2619" s="2"/>
      <c r="D2619" s="188"/>
    </row>
    <row r="2620" spans="1:4" thickBot="1">
      <c r="A2620" s="2"/>
      <c r="B2620" s="2"/>
      <c r="C2620" s="2"/>
      <c r="D2620" s="188"/>
    </row>
  </sheetData>
  <protectedRanges>
    <protectedRange algorithmName="SHA-512" hashValue="cWDrhk8VhCKgkQibKNZxqVKgcwhzbSmaq8BAMxKljtTt3+OzlvqjVqie8bIEvrss6BwrD9keDyE22VII6mr+Hw==" saltValue="Hb2Rd0FXG3Ve0CcNbmw1mQ==" spinCount="100000" sqref="C9:C15" name="Intervalo1"/>
  </protectedRanges>
  <mergeCells count="46">
    <mergeCell ref="B459:C459"/>
    <mergeCell ref="A460:C460"/>
    <mergeCell ref="B423:D423"/>
    <mergeCell ref="A424:D424"/>
    <mergeCell ref="A476:E476"/>
    <mergeCell ref="B445:C445"/>
    <mergeCell ref="A446:C446"/>
    <mergeCell ref="B452:C452"/>
    <mergeCell ref="A453:C453"/>
    <mergeCell ref="B438:D438"/>
    <mergeCell ref="A439:D439"/>
    <mergeCell ref="B6:E6"/>
    <mergeCell ref="A406:C406"/>
    <mergeCell ref="C231:D231"/>
    <mergeCell ref="A415:B415"/>
    <mergeCell ref="C272:D272"/>
    <mergeCell ref="A166:E166"/>
    <mergeCell ref="A197:E197"/>
    <mergeCell ref="B191:D191"/>
    <mergeCell ref="A329:E329"/>
    <mergeCell ref="A233:E233"/>
    <mergeCell ref="B267:D267"/>
    <mergeCell ref="A274:E274"/>
    <mergeCell ref="B323:D323"/>
    <mergeCell ref="C327:D327"/>
    <mergeCell ref="B61:D61"/>
    <mergeCell ref="A61:A69"/>
    <mergeCell ref="E61:E69"/>
    <mergeCell ref="B69:D69"/>
    <mergeCell ref="B62:D62"/>
    <mergeCell ref="H335:I335"/>
    <mergeCell ref="K335:L335"/>
    <mergeCell ref="A468:C468"/>
    <mergeCell ref="B467:C467"/>
    <mergeCell ref="P1:X1"/>
    <mergeCell ref="M1:N1"/>
    <mergeCell ref="B226:D226"/>
    <mergeCell ref="C195:D195"/>
    <mergeCell ref="C164:D164"/>
    <mergeCell ref="C68:D68"/>
    <mergeCell ref="B157:D157"/>
    <mergeCell ref="G7:J7"/>
    <mergeCell ref="A7:E7"/>
    <mergeCell ref="A70:E70"/>
    <mergeCell ref="A1:E3"/>
    <mergeCell ref="A4:E4"/>
  </mergeCells>
  <pageMargins left="0.511811024" right="0.511811024" top="0.78740157499999996" bottom="0.78740157499999996" header="0.31496062000000002" footer="0.31496062000000002"/>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Auxiliar!$A$3:$A$6</xm:f>
          </x14:formula1>
          <xm:sqref>C219:C223 C19:C32 C36:C40 C72:C77 C81:C85 C89:C109 C113:C134 C138:C154 C168:C177 C181:C188 C199:C203 C306:C320 C235:C243 C247:C248 C252:C264 C276:C302 C9:C15 C44:C58 C207:C215</xm:sqref>
        </x14:dataValidation>
        <x14:dataValidation type="list" allowBlank="1" showInputMessage="1" showErrorMessage="1">
          <x14:formula1>
            <xm:f>Auxiliar!$D$2:$D$3</xm:f>
          </x14:formula1>
          <xm:sqref>C364:C367 C370:C373</xm:sqref>
        </x14:dataValidation>
        <x14:dataValidation type="list" allowBlank="1" showInputMessage="1" showErrorMessage="1">
          <x14:formula1>
            <xm:f>Auxiliar!$F$2:$F$4</xm:f>
          </x14:formula1>
          <xm:sqref>F7:F15 F18:F32 F35:F40 F218:F223 F251:F264 F70:F77 F80:F85 F88:F109 F112:F134 F137:F154 F246:F248 F305:F320 F166:F177 F180:F188 F233:F243 F274:F302 F197:F203 F43:F58 F206:F215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A6" sqref="A6"/>
    </sheetView>
  </sheetViews>
  <sheetFormatPr defaultRowHeight="15"/>
  <cols>
    <col min="1" max="1" width="24.42578125" bestFit="1" customWidth="1"/>
    <col min="6" max="6" width="12.140625" bestFit="1" customWidth="1"/>
  </cols>
  <sheetData>
    <row r="1" spans="1:6">
      <c r="A1" t="s">
        <v>829</v>
      </c>
      <c r="F1" t="s">
        <v>830</v>
      </c>
    </row>
    <row r="2" spans="1:6" ht="15.75">
      <c r="A2" t="s">
        <v>831</v>
      </c>
      <c r="B2" s="16">
        <v>1</v>
      </c>
      <c r="D2" t="s">
        <v>832</v>
      </c>
      <c r="F2" s="65" t="s">
        <v>23</v>
      </c>
    </row>
    <row r="3" spans="1:6" ht="15.75">
      <c r="A3" s="16" t="s">
        <v>3</v>
      </c>
      <c r="B3" s="16">
        <v>2</v>
      </c>
      <c r="D3" t="s">
        <v>833</v>
      </c>
      <c r="F3" s="65" t="s">
        <v>41</v>
      </c>
    </row>
    <row r="4" spans="1:6" ht="15.75">
      <c r="A4" s="16" t="s">
        <v>11</v>
      </c>
      <c r="B4" s="16">
        <v>3</v>
      </c>
      <c r="F4" s="65" t="s">
        <v>44</v>
      </c>
    </row>
    <row r="5" spans="1:6" ht="15.75">
      <c r="A5" s="16" t="s">
        <v>14</v>
      </c>
      <c r="B5" s="16">
        <v>4</v>
      </c>
    </row>
    <row r="6" spans="1:6" ht="15.75">
      <c r="A6" s="16" t="s">
        <v>17</v>
      </c>
      <c r="B6" s="16">
        <v>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iGovTIC-JUD2019</vt:lpstr>
      <vt:lpstr>Auxiliar</vt:lpstr>
    </vt:vector>
  </TitlesOfParts>
  <Manager/>
  <Company>TCU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castropv</dc:creator>
  <cp:keywords/>
  <dc:description/>
  <cp:lastModifiedBy>Evento</cp:lastModifiedBy>
  <cp:revision/>
  <dcterms:created xsi:type="dcterms:W3CDTF">2012-11-17T17:07:19Z</dcterms:created>
  <dcterms:modified xsi:type="dcterms:W3CDTF">2020-09-02T18:20:06Z</dcterms:modified>
  <cp:category/>
  <cp:contentStatus/>
</cp:coreProperties>
</file>