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F" sheetId="1" r:id="rId1"/>
    <sheet name="DscTrib" sheetId="2" state="hidden" r:id="rId2"/>
    <sheet name="Plan2" sheetId="3" r:id="rId3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<sst xmlns="http://schemas.openxmlformats.org/spreadsheetml/2006/main" count="337" uniqueCount="219">
  <si>
    <t>TOTAL</t>
  </si>
  <si>
    <r>
      <t>(Parametrização pelas Tabelas Unificadas:  Contabilizar as movimentações 1045 e 11878 em processos de classes recursais ordinárias</t>
    </r>
    <r>
      <rPr>
        <sz val="11"/>
        <color indexed="8"/>
        <rFont val="Calibri"/>
        <family val="2"/>
      </rPr>
      <t xml:space="preserve">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</si>
  <si>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especiais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</si>
  <si>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extraordinárias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</si>
  <si>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(Parametrização pelas Tabelas Unificadas:  Contabilizar as movimentações 1045 e 11878 em processos de classes recursais 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</si>
  <si>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especiais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</si>
  <si>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extraordinárias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</si>
  <si>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r>
      <t xml:space="preserve">(Parametrização pelas Tabelas Unificadas:  Contabilizar as movimentações 1045 e 11878 em processos de classes recursais 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</si>
  <si>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especiais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</si>
  <si>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extraordinárias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</si>
  <si>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01/01/2010 a 31/12/2011 (2 anos)</t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</si>
  <si>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</si>
  <si>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</si>
  <si>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</si>
  <si>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</si>
  <si>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</si>
  <si>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</si>
  <si>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</si>
  <si>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</si>
  <si>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</si>
  <si>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</si>
  <si>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</si>
  <si>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</si>
  <si>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</si>
  <si>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</si>
  <si>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</si>
  <si>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</si>
  <si>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</si>
  <si>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</si>
  <si>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</si>
  <si>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</si>
  <si>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</si>
  <si>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</si>
  <si>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</si>
  <si>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</si>
  <si>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</si>
  <si>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</si>
  <si>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</si>
  <si>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</si>
  <si>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</si>
  <si>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</si>
  <si>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</si>
  <si>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</si>
  <si>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</si>
  <si>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</si>
  <si>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</si>
  <si>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</si>
  <si>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</si>
  <si>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</si>
  <si>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</si>
  <si>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</si>
  <si>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</si>
  <si>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</si>
  <si>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</si>
  <si>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</si>
  <si>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</si>
  <si>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</si>
  <si>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</si>
  <si>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</si>
  <si>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</si>
  <si>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</si>
  <si>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</si>
  <si>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</si>
  <si>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</si>
  <si>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</si>
  <si>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</si>
  <si>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</si>
  <si>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</si>
  <si>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</si>
  <si>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</si>
  <si>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</si>
  <si>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</si>
  <si>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</si>
  <si>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</si>
  <si>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</si>
  <si>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</si>
  <si>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</si>
  <si>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</si>
  <si>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</si>
  <si>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</si>
  <si>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</si>
  <si>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</t>
  </si>
  <si>
    <t>Informações acerca de processsos e procedimentos que tenham por objeto corrupção, lavagem de dinheiro, improbidade administrativa e ações penais de competência originária dos Tribunais</t>
  </si>
  <si>
    <t>Informação a ser prestada</t>
  </si>
  <si>
    <t>GLOSSÁRIO</t>
  </si>
  <si>
    <t>PERÍODO OU DATA DE APURAÇÃO</t>
  </si>
  <si>
    <t>Orientações Gerais</t>
  </si>
  <si>
    <t>Caso a informação não esteja disponível, deixar o campo em branco. Não havendo processos no período, preencher com o valor 0 (zero).</t>
  </si>
  <si>
    <t>INFORMAÇÕES PARA ENCCLA / UNCAC / GAFI</t>
  </si>
  <si>
    <t>Procedimentos investigatórios arquivados relativos à prática de corrupção</t>
  </si>
  <si>
    <r>
      <t xml:space="preserve">(Parametrização pelas Tabelas Unificadas:  processos das classes criminais 278, 279, 1731, 1733, 1042 (STJ) e 1333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 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</si>
  <si>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01/01/2011 a 31/12/2011</t>
  </si>
  <si>
    <t>Procedimentos investigatórios arquivados relativos à prática de lavagem de dinheiro (por crime antecedente)</t>
  </si>
  <si>
    <r>
      <t xml:space="preserve">(Parametrização pelas Tabelas Unificadas:  processos das classes criminais 278, 279, 1731, 1733, 1042 (STJ) e 1333 (STF)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</si>
  <si>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Procedimentos investigatórios arquivados relativos à prática de corrupção e lavagem de dinheiro (por crime antecedente)</t>
  </si>
  <si>
    <r>
      <t xml:space="preserve">(Parametrização pelas Tabelas Unificadas:  processos das classes criminais 278, 279, 1731, 1733, 1042 (STJ) e 1333 (STF) com um ou mais dos seguintes assuntos: 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10984.) que tenham sido encerrados pela movimentação 1063.</t>
    </r>
  </si>
  <si>
    <t>Denúncias recebidas pela pretensa prática de corrupção</t>
  </si>
  <si>
    <r>
      <t xml:space="preserve">(Parametrização pelas Tabelas Unificadas:  Contabilizar as movimentações 391 em processos de quaisquer classes criminais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</si>
  <si>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Denúncias recebidas pela pretensa prática de lavagem de dinheiro (por crime antecedente)</t>
  </si>
  <si>
    <r>
      <t xml:space="preserve">(Parametrização pelas Tabelas Unificadas:  Contabilizar as movimentações 391 em processos de quaisquer classes criminais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</si>
  <si>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Denúncias recebidas pela pretensa prática de corrupção e lavagem de dinheiro (por crime antecedente)</t>
  </si>
  <si>
    <r>
      <t xml:space="preserve">(Parametrização pelas Tabelas Unificadas:  Contabilizar as movimentações 391 em processos de quaisquer classes criminais com um ou mais dos seguintes assuntos:3555,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</si>
  <si>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recebidos pela pretensa prática de improbidade administrativa</t>
  </si>
  <si>
    <r>
      <t>(Parametrização pelas Tabelas Unificadas:  processos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  Não há movimentação específica na tabela de movimentos para identificar a decisão de recebimento da ação de improbidade, após a defesa prévia.</t>
    </r>
  </si>
  <si>
    <t>Procedimentos judiciais em tramitação para apuração da prática de corrupção</t>
  </si>
  <si>
    <t>EM 31/12/2011</t>
  </si>
  <si>
    <t>Procedimentos judiciais em tramitação para apuração da prática de lavagem de dinheiro (por crime antecedente)</t>
  </si>
  <si>
    <r>
      <t>Quantitativo de ações penais (classes  283, 282, 10943, 10944, 1727,1033 (STJ) e 1317 (STF)) em tramitação, que tenham por objeto crimes de lavagem de bens e valores ( com um ou mais dos seguintes assuntos: 3628, 9888, 10982, 10983 e 10984</t>
    </r>
    <r>
      <rPr>
        <b/>
        <sz val="10"/>
        <rFont val="Arial"/>
        <family val="2"/>
      </rPr>
      <t xml:space="preserve"> 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</si>
  <si>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judiciais em tramitação para apuração da prática de corrupção e lavagem de dinheiro (por crime antecedente)</t>
  </si>
  <si>
    <r>
      <t>Quantitativo de ações penais (classes  283, 282, 10943, 10944, 1727,1033 (STJ) e 1317 (STF)) em tramitação, com um ou mais dos seguintes assuntos: 3555, 3568, 9835, 9921, 10837, 10991, 11309, 11352, 11353, 11354 e 11501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</si>
  <si>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em tramitação para apuração da prática de improbidade administrativa</t>
  </si>
  <si>
    <r>
      <t>(Parametrização pelas Tabelas Unificadas:  processos em tramitação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</si>
  <si>
    <t>Julgamentos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</si>
  <si>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</t>
    </r>
    <r>
      <rPr>
        <b/>
        <sz val="10"/>
        <rFont val="Arial"/>
        <family val="2"/>
      </rPr>
      <t xml:space="preserve">E que NÃO </t>
    </r>
    <r>
      <rPr>
        <sz val="11"/>
        <color indexed="8"/>
        <rFont val="Calibri"/>
        <family val="2"/>
      </rPr>
      <t>tenham a movimentação 848 (trânsito em julgado) lançada.</t>
    </r>
  </si>
  <si>
    <t>Julgamentos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</si>
  <si>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</si>
  <si>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</si>
  <si>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</si>
  <si>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</si>
  <si>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 que NÃO tenham</t>
    </r>
    <r>
      <rPr>
        <sz val="11"/>
        <color indexed="8"/>
        <rFont val="Calibri"/>
        <family val="2"/>
      </rPr>
      <t xml:space="preserve"> a movimentação 848 (trânsito em julgado) lançada.</t>
    </r>
  </si>
  <si>
    <t>Julgamentos definitivos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</si>
  <si>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</si>
  <si>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</si>
  <si>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</si>
  <si>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</si>
  <si>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</si>
  <si>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Julgamentos definitivos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</si>
  <si>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</si>
  <si>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Réus condenados pela prática de corrupção</t>
  </si>
  <si>
    <t>Não há como parametrizar pelas tabelas unificadas. Na realidade, dificilmente tais dados são disponíveis de modo automático nos sistemas atuais.</t>
  </si>
  <si>
    <t>Réus condenados pela prática de lavagem de dinheiro (por crime antecedente)</t>
  </si>
  <si>
    <t>Réus condenados pela prática de corrupção e lavagem de dinheiro (por crime antecedente)</t>
  </si>
  <si>
    <t>Réus condenados pela prática de improbidade administrativa</t>
  </si>
  <si>
    <t>Réus condenados definitivamente pela prática de corrupção</t>
  </si>
  <si>
    <t>Réus condenados definitivamente pela prática de lavagem de dinheiro (por crime antecedente)</t>
  </si>
  <si>
    <t>Réus condenados definitivamente pela prática de corrupção e lavagem de dinheiro (por crime antecedente)</t>
  </si>
  <si>
    <t>Réus condenados definitivamente pela prática de improbidade administrativa</t>
  </si>
  <si>
    <r>
      <t xml:space="preserve">Não há como parametrizar pelas tabelas unificadas. Essa informação deve ser alimentada pelo Sistema de Condenações por Improbidade Administrativa.  </t>
    </r>
    <r>
      <rPr>
        <b/>
        <sz val="10"/>
        <rFont val="Arial"/>
        <family val="2"/>
      </rPr>
      <t>ATUALIZAR SISTEMA DE CONDENAÇÕES POR IMPROBIDADE ADMINISTRATIVA.</t>
    </r>
  </si>
  <si>
    <t>Procedimentos cautelares em tramitação com vistas a assegurar a persecução de ou o reparo pela prática crimes de corrupção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</si>
  <si>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</si>
  <si>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Procedimentos cautelares em tramitação com vistas a assegurar a persecução de ou o reparo pela prática crimes de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</si>
  <si>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</si>
  <si>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cautelares em tramitação com vistas a assegurar a persecução de ou o reparo pela crimes de corrupção 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</si>
  <si>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</si>
  <si>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cautelares em tramitação com vistas a assegurar a apuração de ou reparo pela prática de improbidade administrativa</t>
  </si>
  <si>
    <t xml:space="preserve">(Parametrização pelas Tabelas Unificadas:  procedimentos em tramitação das classes 178, 179, 181, 183, 196, 1062 (STJ) e 1337 (STF) com um ou mais dos seguintes assuntos: 10011, 10012, 10013 e 10014).  </t>
  </si>
  <si>
    <t>Reconhecimento definitivo de extinção de punibilidade da prática de corrupção por prescrição em instância originária</t>
  </si>
  <si>
    <r>
  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</si>
  <si>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corrupção por prescrição em instância recursal ordinária</t>
  </si>
  <si>
    <t>Reconhecimento definitivo de extinção de punibilidade da prática de corrupção por prescrição em instância recursal especial</t>
  </si>
  <si>
    <t>Reconhecimento definitivo de extinção de punibilidade da prática de corrupção por prescrição em instância recursal extraordinária</t>
  </si>
  <si>
    <t>Reconhecimento definitivo de extinção de punibilidade da prática de lavagem de dinheiro por prescrição em instância originária</t>
  </si>
  <si>
    <t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</si>
  <si>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Reconhecimento definitivo de extinção de punibilidade da prática de lavagem de dinheiro por prescrição em instância recursal ordinária</t>
  </si>
  <si>
    <t>Reconhecimento definitivo de extinção de punibilidade da prática de lavagem de dinheiro por prescrição em instância recursal especial</t>
  </si>
  <si>
    <t>Reconhecimento definitivo de extinção de punibilidade da prática de lavagem de dinheiro por prescrição em instância recursal extraordinária</t>
  </si>
  <si>
    <t>Reconhecimento definitivo de extinção de punibilidade da prática de improbidade administrativa por prescrição em instância originária</t>
  </si>
  <si>
    <r>
      <t xml:space="preserve">(Parametrização pelas Tabelas Unificadas:  Contabilizar as movimentações 1045 e 11878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</si>
  <si>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improbidade administrativa por prescrição em instância recursal ordinária</t>
  </si>
  <si>
    <t>Reconhecimento definitivo de extinção de punibilidade da prática de improbidade administrativa por prescrição em instância recursal especial</t>
  </si>
  <si>
    <t>Reconhecimento definitivo de extinção de punibilidade da prática de improbidde administrativa por prescrição em instância recursal extraordinária</t>
  </si>
  <si>
    <t>INFORMAÇÕES SOBRE AÇÕES PENAIS DE COMPETÊNCIA ORIGINÁRIA DOS TRIBUNAIS</t>
  </si>
  <si>
    <t>Ações penais e procedimentos penais de competência originária dos Tribunais, em razão do foro por prerrogativa de função, em tramitação na data de referência</t>
  </si>
  <si>
    <t>(Parametrização pelas Tabelas Unificadas:  procedimentos e processos das classes criminais 278, 279, 1731, 1733, 1042 (STJ) e 1333 (STF),  283, 282, 10943, 10944, 1033 (STJ) e 1317 (STF) em tramitação na esfera do Tribunal, com qualquer assunto.).</t>
  </si>
  <si>
    <t>Decisões declarando prescrição em ações penais e procedimentos penais de competência originária dos Tribunais, em razão do foro por prerrogativa de função, no período de apuração dos dados.</t>
  </si>
  <si>
    <t>(Parametrização pelas Tabelas Unificadas: Contabilizar as movimentações 1045 e 11878 em procedimentos e processos das classes criminais 278, 279, 1731, 1733, 1042 (STJ) e 1333 (STF),  283, 282, 10943, 10944, 1033 (STJ) e 1317 (STF).)</t>
  </si>
  <si>
    <t>Corrupção passiva</t>
  </si>
  <si>
    <t>Corrupção ativa</t>
  </si>
  <si>
    <t>Corrupção passiva (art. 317)</t>
  </si>
  <si>
    <t>Corrupção ativa (art. 333)</t>
  </si>
  <si>
    <t>Corrupção ativa  (crimes militares)</t>
  </si>
  <si>
    <t>Corrupção Praticada por Prefeitos e Vereadores</t>
  </si>
  <si>
    <t>Corrupção (Crimes contra a administração Militar)</t>
  </si>
  <si>
    <t>Corrupção ativa (Crimes contra a administração Militar)</t>
  </si>
  <si>
    <t>Corrupção passiva (Crimes contra a administração Militar)</t>
  </si>
  <si>
    <t>Participação ilícita (Corrupção / Crimes contra a administração Militar)</t>
  </si>
  <si>
    <t>Corrupção Eleitoral</t>
  </si>
  <si>
    <t xml:space="preserve">Crimes de "Lavagem" ou Ocultação de Bens, Direitos ou Valores </t>
  </si>
  <si>
    <t xml:space="preserve">De "Lavagem" ou Ocultação de Bens, Direitos ou Valores </t>
  </si>
  <si>
    <t>Improbidade Administrativa</t>
  </si>
  <si>
    <t>Dano ao Erário</t>
  </si>
  <si>
    <t>Enriquecimento ilícito</t>
  </si>
  <si>
    <t>Violação aos Princípios Administrativos</t>
  </si>
  <si>
    <t>Item</t>
  </si>
  <si>
    <r>
      <t>Quantitativo de ações penais (classes  283, 282, 10943, 10944, 1727,1033 (STJ) e 1317 (STF)) em tramitação, que tenham por objeto crimes de corrupção (um ou mais dos assuntos</t>
    </r>
    <r>
      <rPr>
        <sz val="11"/>
        <color indexed="10"/>
        <rFont val="Calibri"/>
        <family val="2"/>
      </rPr>
      <t xml:space="preserve"> 33555, 3</t>
    </r>
    <r>
      <rPr>
        <sz val="11"/>
        <color indexed="8"/>
        <rFont val="Calibri"/>
        <family val="2"/>
      </rPr>
      <t xml:space="preserve">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</t>
    </r>
  </si>
  <si>
    <r>
      <t xml:space="preserve">RELAÇÃO DE CÓDIGOS E DESCRIÇÃO DOS </t>
    </r>
    <r>
      <rPr>
        <b/>
        <sz val="9"/>
        <color indexed="10"/>
        <rFont val="Calibri"/>
        <family val="2"/>
      </rPr>
      <t>ASSUNTOS</t>
    </r>
    <r>
      <rPr>
        <b/>
        <sz val="9"/>
        <color indexed="8"/>
        <rFont val="Calibri"/>
        <family val="2"/>
      </rPr>
      <t xml:space="preserve"> PROCESSUAIS REFERIDOS</t>
    </r>
  </si>
  <si>
    <t>CÓD. CNJ</t>
  </si>
  <si>
    <t>DESCRIÇÃO CNJ</t>
  </si>
  <si>
    <t>CÓD. TRF1</t>
  </si>
  <si>
    <t>Código genérico. Existe similar na tabela do TRF1, mas não pertence ao art. 317</t>
  </si>
  <si>
    <t>Código genérico. Existe similar na tabela do TRF1, mas não pertence ao art. 318</t>
  </si>
  <si>
    <t>?</t>
  </si>
  <si>
    <t>Acho que é igual ao item anterior. Precisa ser verificado.</t>
  </si>
  <si>
    <t xml:space="preserve">Lavagem ou Ocultação de Bens, Direitos ou Valores Oriundos de Corrupção </t>
  </si>
  <si>
    <t>Na tabela do TRF não especifica se é praticado por funcionário público</t>
  </si>
  <si>
    <t>Na tabela do TRF não especifica se é praticado por particular contra a adminstração em geral</t>
  </si>
  <si>
    <t>Na tabela do TRF não especifica se é praticado por particular contra a adminstração pública estrangeira</t>
  </si>
  <si>
    <t>Gostaria de saber se os três tipos entrem:</t>
  </si>
  <si>
    <t>Dano ao Erário Público - Responsabilidade Objetiva - Administrativo</t>
  </si>
  <si>
    <t>Dano ao Erário Público - Responsabilidade Civil - Civil</t>
  </si>
  <si>
    <t>Dano ao Erário - Improbidade Administrativa - Atos Administrativos - Administrativo</t>
  </si>
  <si>
    <t>Dúvida ou assuntos desconsiderados.</t>
  </si>
  <si>
    <t>Corrupção Passiva - Art. 317</t>
  </si>
  <si>
    <t>Corrupção Ativa - Art. 333</t>
  </si>
  <si>
    <t>Lavagem de Dinheiro - Lei 9613/98</t>
  </si>
  <si>
    <t>Improbidade Administrativa - Revogação e Anulação de Ato Administrativo - Atos Administrativos - Administrativo</t>
  </si>
  <si>
    <t>Improbidade Administrativa - Atos Administrativos - Administrativo</t>
  </si>
  <si>
    <t>Enriquecimento Ilícito - Improbidade Administrativa - Atos Administrativos - Administrativo</t>
  </si>
  <si>
    <t>Violação aos Princípios Administrativos - Improbidade Administrativa - Atos Administrativos - Administrativo</t>
  </si>
  <si>
    <t>Corrupção passiva (art. 317) - Crimes praticados por funcionários públicos contra a Administração em Geral - Direito Penal</t>
  </si>
  <si>
    <t>Corrupção ativa (art. 333) - Crimes contra a Administração Pública - Penal</t>
  </si>
  <si>
    <t>Corrupção praticada por Prefeitos e Vereadores (DL 201/67, art. 1º, I e II) - Crimes de Responsabilidade - Crimes de Responsabilidade (DL 201/67;Lei 1.079/50 e Lei 5.249/67) - Crimes Previstos na Legislação Extravagante - Penal</t>
  </si>
  <si>
    <t>Crimes de "Lavagem" ou Ocultação de Bens, Direitos ou Valores - Crimes Previstos na Legislação Extravagante - Direito Penal</t>
  </si>
  <si>
    <t>Corrupção ativa (art. 333) - Crimes praticados por particular contra a Administração em geral - Direito Penal</t>
  </si>
  <si>
    <t>Crimes de "Lavagem" ou Ocultação de Bens, Direitos ou Valores Oriundos de Corrupção (Lei 9.613/98, art. 1º, V e VIII) - Crimes de "Lavagem" ou Ocultação de Bens, Direitos ou Valores - Crimes Previstos na Legislação Extravagante - Direito Penal</t>
  </si>
  <si>
    <t>Não temos no sistema, deixar em branco ao responder</t>
  </si>
  <si>
    <t>JUSTIÇA ESTADUAL</t>
  </si>
  <si>
    <t>na</t>
  </si>
  <si>
    <t>Soma dos TJs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</si>
</sst>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trike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0" borderId="11" xfId="0" applyNumberFormat="1" applyFill="1" applyBorder="1" applyAlignment="1">
      <alignment wrapText="1"/>
    </xf>
    <xf numFmtId="0" fontId="0" fillId="25" borderId="10" xfId="0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3" fillId="26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3" fillId="26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0" fillId="26" borderId="0" xfId="0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11" xfId="48" applyFont="1" applyBorder="1" applyAlignment="1">
      <alignment horizontal="center" vertical="center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16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16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9525</xdr:rowOff>
    </xdr:from>
    <xdr:to>
      <xdr:col>3</xdr:col>
      <xdr:colOff>466725</xdr:colOff>
      <xdr:row>3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5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7"/>
  <sheetViews>
    <sheetView showGridLines="0" tabSelected="1" zoomScale="80" zoomScaleNormal="80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1" sqref="C11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59.140625" style="5" customWidth="1"/>
    <col min="4" max="4" width="52.140625" style="5" customWidth="1"/>
    <col min="5" max="5" width="11.57421875" style="5" customWidth="1"/>
    <col min="6" max="7" width="8.8515625" style="5" customWidth="1"/>
    <col min="8" max="16384" width="9.140625" style="5" customWidth="1"/>
  </cols>
  <sheetData>
    <row r="1" ht="15"/>
    <row r="2" spans="3:7" ht="15" customHeight="1">
      <c r="C2" s="8"/>
      <c r="D2" s="8"/>
      <c r="E2" s="8"/>
      <c r="F2" s="8"/>
      <c r="G2" s="8"/>
    </row>
    <row r="3" spans="3:7" ht="18.75">
      <c r="C3" s="8"/>
      <c r="D3" s="8"/>
      <c r="E3" s="8"/>
      <c r="F3" s="8"/>
      <c r="G3" s="8"/>
    </row>
    <row r="4" spans="2:7" ht="45" customHeight="1">
      <c r="B4" s="47" t="s">
        <v>82</v>
      </c>
      <c r="C4" s="47"/>
      <c r="D4" s="47"/>
      <c r="E4" s="47"/>
      <c r="F4" s="47"/>
      <c r="G4" s="8"/>
    </row>
    <row r="5" spans="2:7" ht="4.5" customHeight="1">
      <c r="B5" s="6"/>
      <c r="C5" s="6"/>
      <c r="D5" s="6"/>
      <c r="E5" s="6"/>
      <c r="F5" s="6"/>
      <c r="G5" s="6"/>
    </row>
    <row r="6" spans="2:33" ht="23.25" customHeight="1">
      <c r="B6" s="49" t="s">
        <v>216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4:33" ht="15">
      <c r="D7" s="7"/>
      <c r="E7" s="7"/>
      <c r="F7" s="48" t="s">
        <v>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2:33" ht="51">
      <c r="B8" s="9" t="s">
        <v>183</v>
      </c>
      <c r="C8" s="10" t="s">
        <v>83</v>
      </c>
      <c r="D8" s="11" t="s">
        <v>84</v>
      </c>
      <c r="E8" s="40" t="s">
        <v>85</v>
      </c>
      <c r="F8" s="40" t="s">
        <v>26</v>
      </c>
      <c r="G8" s="40" t="s">
        <v>29</v>
      </c>
      <c r="H8" s="40" t="s">
        <v>31</v>
      </c>
      <c r="I8" s="40" t="s">
        <v>33</v>
      </c>
      <c r="J8" s="40" t="s">
        <v>35</v>
      </c>
      <c r="K8" s="40" t="s">
        <v>37</v>
      </c>
      <c r="L8" s="40" t="s">
        <v>39</v>
      </c>
      <c r="M8" s="40" t="s">
        <v>41</v>
      </c>
      <c r="N8" s="40" t="s">
        <v>43</v>
      </c>
      <c r="O8" s="40" t="s">
        <v>45</v>
      </c>
      <c r="P8" s="40" t="s">
        <v>47</v>
      </c>
      <c r="Q8" s="40" t="s">
        <v>49</v>
      </c>
      <c r="R8" s="40" t="s">
        <v>51</v>
      </c>
      <c r="S8" s="40" t="s">
        <v>53</v>
      </c>
      <c r="T8" s="40" t="s">
        <v>55</v>
      </c>
      <c r="U8" s="40" t="s">
        <v>57</v>
      </c>
      <c r="V8" s="40" t="s">
        <v>59</v>
      </c>
      <c r="W8" s="40" t="s">
        <v>61</v>
      </c>
      <c r="X8" s="40" t="s">
        <v>63</v>
      </c>
      <c r="Y8" s="40" t="s">
        <v>65</v>
      </c>
      <c r="Z8" s="40" t="s">
        <v>67</v>
      </c>
      <c r="AA8" s="40" t="s">
        <v>69</v>
      </c>
      <c r="AB8" s="40" t="s">
        <v>71</v>
      </c>
      <c r="AC8" s="40" t="s">
        <v>73</v>
      </c>
      <c r="AD8" s="40" t="s">
        <v>75</v>
      </c>
      <c r="AE8" s="40" t="s">
        <v>77</v>
      </c>
      <c r="AF8" s="40" t="s">
        <v>79</v>
      </c>
      <c r="AG8" s="41" t="s">
        <v>218</v>
      </c>
    </row>
    <row r="9" spans="2:33" ht="38.25">
      <c r="B9" s="12"/>
      <c r="C9" s="10" t="s">
        <v>86</v>
      </c>
      <c r="D9" s="39" t="s">
        <v>87</v>
      </c>
      <c r="E9" s="39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</row>
    <row r="10" spans="2:33" ht="15">
      <c r="B10" s="12"/>
      <c r="C10" s="10" t="s">
        <v>88</v>
      </c>
      <c r="D10" s="11"/>
      <c r="E10" s="42"/>
      <c r="F10" s="42"/>
      <c r="G10" s="42"/>
      <c r="H10" s="42"/>
      <c r="I10" s="42"/>
      <c r="J10" s="42"/>
      <c r="K10" s="42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4"/>
    </row>
    <row r="11" spans="2:33" ht="71.25" customHeight="1">
      <c r="B11" s="13">
        <v>1</v>
      </c>
      <c r="C11" s="14" t="s">
        <v>89</v>
      </c>
      <c r="D11" s="15" t="s">
        <v>90</v>
      </c>
      <c r="E11" s="11" t="s">
        <v>91</v>
      </c>
      <c r="F11" s="11">
        <v>2</v>
      </c>
      <c r="G11" s="11">
        <v>3</v>
      </c>
      <c r="H11" s="11">
        <v>4</v>
      </c>
      <c r="I11" s="11">
        <v>0</v>
      </c>
      <c r="J11" s="35">
        <v>1</v>
      </c>
      <c r="K11" s="11">
        <v>3</v>
      </c>
      <c r="L11" s="11">
        <v>0</v>
      </c>
      <c r="M11" s="38">
        <v>7</v>
      </c>
      <c r="N11" s="11">
        <v>123</v>
      </c>
      <c r="O11" s="11">
        <v>0</v>
      </c>
      <c r="P11" s="11">
        <v>86</v>
      </c>
      <c r="Q11" s="11">
        <v>1</v>
      </c>
      <c r="R11" s="11">
        <v>28</v>
      </c>
      <c r="S11" s="36">
        <v>0</v>
      </c>
      <c r="T11" s="36"/>
      <c r="U11" s="36">
        <v>5</v>
      </c>
      <c r="V11" s="11">
        <v>0</v>
      </c>
      <c r="W11" s="36">
        <v>84</v>
      </c>
      <c r="X11" s="36">
        <v>74</v>
      </c>
      <c r="Y11" s="36">
        <v>0</v>
      </c>
      <c r="Z11" s="36">
        <v>10</v>
      </c>
      <c r="AA11" s="11">
        <v>0</v>
      </c>
      <c r="AB11" s="36"/>
      <c r="AC11" s="11">
        <v>19</v>
      </c>
      <c r="AD11" s="11">
        <v>0</v>
      </c>
      <c r="AE11" s="36"/>
      <c r="AF11" s="11">
        <f>0+0+0</f>
        <v>0</v>
      </c>
      <c r="AG11" s="37">
        <f>SUM(F11:AF11)</f>
        <v>450</v>
      </c>
    </row>
    <row r="12" spans="2:33" ht="71.25" customHeight="1">
      <c r="B12" s="13">
        <v>2</v>
      </c>
      <c r="C12" s="14" t="s">
        <v>92</v>
      </c>
      <c r="D12" s="15" t="s">
        <v>93</v>
      </c>
      <c r="E12" s="11" t="s">
        <v>91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/>
      <c r="L12" s="11">
        <v>0</v>
      </c>
      <c r="M12" s="38">
        <v>0</v>
      </c>
      <c r="N12" s="11">
        <v>6</v>
      </c>
      <c r="O12" s="11">
        <v>0</v>
      </c>
      <c r="P12" s="11">
        <v>3</v>
      </c>
      <c r="Q12" s="11">
        <v>1</v>
      </c>
      <c r="R12" s="11">
        <v>0</v>
      </c>
      <c r="S12" s="36">
        <v>0</v>
      </c>
      <c r="T12" s="36"/>
      <c r="U12" s="36">
        <v>0</v>
      </c>
      <c r="V12" s="11">
        <v>0</v>
      </c>
      <c r="W12" s="36">
        <v>2</v>
      </c>
      <c r="X12" s="36">
        <v>4</v>
      </c>
      <c r="Y12" s="36">
        <v>1</v>
      </c>
      <c r="Z12" s="36">
        <v>1</v>
      </c>
      <c r="AA12" s="11">
        <v>0</v>
      </c>
      <c r="AB12" s="36"/>
      <c r="AC12" s="11">
        <v>5</v>
      </c>
      <c r="AD12" s="11">
        <v>0</v>
      </c>
      <c r="AE12" s="36"/>
      <c r="AF12" s="11">
        <f>0+0+0</f>
        <v>0</v>
      </c>
      <c r="AG12" s="37">
        <f aca="true" t="shared" si="0" ref="AG12:AG55">SUM(F12:AF12)</f>
        <v>25</v>
      </c>
    </row>
    <row r="13" spans="2:33" ht="71.25" customHeight="1">
      <c r="B13" s="13">
        <v>3</v>
      </c>
      <c r="C13" s="14" t="s">
        <v>94</v>
      </c>
      <c r="D13" s="15" t="s">
        <v>95</v>
      </c>
      <c r="E13" s="11" t="s">
        <v>91</v>
      </c>
      <c r="F13" s="11">
        <v>0</v>
      </c>
      <c r="G13" s="11">
        <v>0</v>
      </c>
      <c r="H13" s="11">
        <v>5</v>
      </c>
      <c r="I13" s="11">
        <v>0</v>
      </c>
      <c r="J13" s="11">
        <v>0</v>
      </c>
      <c r="K13" s="11"/>
      <c r="L13" s="11">
        <v>0</v>
      </c>
      <c r="M13" s="38">
        <v>0</v>
      </c>
      <c r="N13" s="11">
        <v>129</v>
      </c>
      <c r="O13" s="11">
        <v>0</v>
      </c>
      <c r="P13" s="11">
        <v>0</v>
      </c>
      <c r="Q13" s="11">
        <v>2</v>
      </c>
      <c r="R13" s="11">
        <v>28</v>
      </c>
      <c r="S13" s="36">
        <v>0</v>
      </c>
      <c r="T13" s="36"/>
      <c r="U13" s="36">
        <v>0</v>
      </c>
      <c r="V13" s="11">
        <v>0</v>
      </c>
      <c r="W13" s="36">
        <v>0</v>
      </c>
      <c r="X13" s="36">
        <v>1</v>
      </c>
      <c r="Y13" s="36">
        <v>0</v>
      </c>
      <c r="Z13" s="36">
        <v>0</v>
      </c>
      <c r="AA13" s="11">
        <v>0</v>
      </c>
      <c r="AB13" s="36"/>
      <c r="AC13" s="11">
        <v>0</v>
      </c>
      <c r="AD13" s="11">
        <v>0</v>
      </c>
      <c r="AE13" s="36"/>
      <c r="AF13" s="11">
        <f>0+0+0</f>
        <v>0</v>
      </c>
      <c r="AG13" s="37">
        <f t="shared" si="0"/>
        <v>165</v>
      </c>
    </row>
    <row r="14" spans="2:33" ht="71.25" customHeight="1">
      <c r="B14" s="13">
        <v>4</v>
      </c>
      <c r="C14" s="14" t="s">
        <v>96</v>
      </c>
      <c r="D14" s="15" t="s">
        <v>97</v>
      </c>
      <c r="E14" s="11" t="s">
        <v>91</v>
      </c>
      <c r="F14" s="11">
        <v>3</v>
      </c>
      <c r="G14" s="11">
        <v>13</v>
      </c>
      <c r="H14" s="11">
        <v>20</v>
      </c>
      <c r="I14" s="11">
        <v>5</v>
      </c>
      <c r="J14" s="11">
        <f>20+1</f>
        <v>21</v>
      </c>
      <c r="K14" s="11">
        <v>34</v>
      </c>
      <c r="L14" s="11">
        <v>6</v>
      </c>
      <c r="M14" s="38">
        <v>15</v>
      </c>
      <c r="N14" s="11">
        <v>135</v>
      </c>
      <c r="O14" s="11">
        <v>0</v>
      </c>
      <c r="P14" s="11">
        <v>150</v>
      </c>
      <c r="Q14" s="11">
        <v>23</v>
      </c>
      <c r="R14" s="11">
        <v>137</v>
      </c>
      <c r="S14" s="36">
        <v>20</v>
      </c>
      <c r="T14" s="36"/>
      <c r="U14" s="36">
        <v>49</v>
      </c>
      <c r="V14" s="11">
        <v>0</v>
      </c>
      <c r="W14" s="36">
        <v>0</v>
      </c>
      <c r="X14" s="36">
        <v>272</v>
      </c>
      <c r="Y14" s="36">
        <v>13</v>
      </c>
      <c r="Z14" s="36">
        <v>29</v>
      </c>
      <c r="AA14" s="11">
        <v>0</v>
      </c>
      <c r="AB14" s="36">
        <v>102</v>
      </c>
      <c r="AC14" s="11">
        <v>55</v>
      </c>
      <c r="AD14" s="11">
        <v>28</v>
      </c>
      <c r="AE14" s="36"/>
      <c r="AF14" s="11">
        <f>0+1+0</f>
        <v>1</v>
      </c>
      <c r="AG14" s="37">
        <f t="shared" si="0"/>
        <v>1131</v>
      </c>
    </row>
    <row r="15" spans="2:33" ht="71.25" customHeight="1">
      <c r="B15" s="13">
        <v>5</v>
      </c>
      <c r="C15" s="14" t="s">
        <v>98</v>
      </c>
      <c r="D15" s="15" t="s">
        <v>99</v>
      </c>
      <c r="E15" s="11" t="s">
        <v>91</v>
      </c>
      <c r="F15" s="11">
        <v>0</v>
      </c>
      <c r="G15" s="11">
        <v>1</v>
      </c>
      <c r="H15" s="11">
        <v>3</v>
      </c>
      <c r="I15" s="11">
        <v>0</v>
      </c>
      <c r="J15" s="11">
        <v>0</v>
      </c>
      <c r="K15" s="11">
        <v>5</v>
      </c>
      <c r="L15" s="11">
        <v>0</v>
      </c>
      <c r="M15" s="38">
        <v>4</v>
      </c>
      <c r="N15" s="11">
        <v>3</v>
      </c>
      <c r="O15" s="11">
        <v>0</v>
      </c>
      <c r="P15" s="11">
        <v>6</v>
      </c>
      <c r="Q15" s="11">
        <v>1</v>
      </c>
      <c r="R15" s="11">
        <v>3</v>
      </c>
      <c r="S15" s="36">
        <v>0</v>
      </c>
      <c r="T15" s="36"/>
      <c r="U15" s="36">
        <v>0</v>
      </c>
      <c r="V15" s="11">
        <v>0</v>
      </c>
      <c r="W15" s="36">
        <v>0</v>
      </c>
      <c r="X15" s="36">
        <v>6</v>
      </c>
      <c r="Y15" s="36">
        <v>1</v>
      </c>
      <c r="Z15" s="36">
        <v>4</v>
      </c>
      <c r="AA15" s="11">
        <v>0</v>
      </c>
      <c r="AB15" s="36">
        <v>10</v>
      </c>
      <c r="AC15" s="11">
        <v>1</v>
      </c>
      <c r="AD15" s="11">
        <v>2</v>
      </c>
      <c r="AE15" s="36"/>
      <c r="AF15" s="11">
        <f>0+6+0</f>
        <v>6</v>
      </c>
      <c r="AG15" s="37">
        <f t="shared" si="0"/>
        <v>56</v>
      </c>
    </row>
    <row r="16" spans="2:33" ht="71.25" customHeight="1">
      <c r="B16" s="13">
        <v>6</v>
      </c>
      <c r="C16" s="14" t="s">
        <v>100</v>
      </c>
      <c r="D16" s="15" t="s">
        <v>101</v>
      </c>
      <c r="E16" s="11" t="s">
        <v>91</v>
      </c>
      <c r="F16" s="11">
        <v>3</v>
      </c>
      <c r="G16" s="11">
        <v>0</v>
      </c>
      <c r="H16" s="11">
        <v>7</v>
      </c>
      <c r="I16" s="11">
        <v>5</v>
      </c>
      <c r="J16" s="11">
        <v>0</v>
      </c>
      <c r="K16" s="11"/>
      <c r="L16" s="11">
        <v>0</v>
      </c>
      <c r="M16" s="38">
        <v>2</v>
      </c>
      <c r="N16" s="11">
        <v>138</v>
      </c>
      <c r="O16" s="11">
        <v>0</v>
      </c>
      <c r="P16" s="11">
        <v>4</v>
      </c>
      <c r="Q16" s="11">
        <v>24</v>
      </c>
      <c r="R16" s="11">
        <v>140</v>
      </c>
      <c r="S16" s="36">
        <v>0</v>
      </c>
      <c r="T16" s="36"/>
      <c r="U16" s="36">
        <v>0</v>
      </c>
      <c r="V16" s="11">
        <v>0</v>
      </c>
      <c r="W16" s="36">
        <v>0</v>
      </c>
      <c r="X16" s="36">
        <v>0</v>
      </c>
      <c r="Y16" s="36">
        <v>0</v>
      </c>
      <c r="Z16" s="36">
        <v>0</v>
      </c>
      <c r="AA16" s="11">
        <v>0</v>
      </c>
      <c r="AB16" s="36">
        <v>2</v>
      </c>
      <c r="AC16" s="11">
        <v>0</v>
      </c>
      <c r="AD16" s="11">
        <v>0</v>
      </c>
      <c r="AE16" s="36"/>
      <c r="AF16" s="11">
        <f>0+0+0</f>
        <v>0</v>
      </c>
      <c r="AG16" s="37">
        <f t="shared" si="0"/>
        <v>325</v>
      </c>
    </row>
    <row r="17" spans="2:33" ht="71.25" customHeight="1">
      <c r="B17" s="13">
        <v>7</v>
      </c>
      <c r="C17" s="14" t="s">
        <v>102</v>
      </c>
      <c r="D17" s="15" t="s">
        <v>103</v>
      </c>
      <c r="E17" s="11" t="s">
        <v>91</v>
      </c>
      <c r="F17" s="11">
        <v>14</v>
      </c>
      <c r="G17" s="11">
        <v>30</v>
      </c>
      <c r="H17" s="11">
        <v>128</v>
      </c>
      <c r="I17" s="11">
        <v>102</v>
      </c>
      <c r="J17" s="11">
        <f>155+9</f>
        <v>164</v>
      </c>
      <c r="K17" s="11"/>
      <c r="L17" s="11">
        <v>21</v>
      </c>
      <c r="M17" s="38">
        <v>247</v>
      </c>
      <c r="N17" s="11">
        <v>307</v>
      </c>
      <c r="O17" s="11">
        <v>243</v>
      </c>
      <c r="P17" s="11">
        <v>2608</v>
      </c>
      <c r="Q17" s="11">
        <v>72</v>
      </c>
      <c r="R17" s="11">
        <v>224</v>
      </c>
      <c r="S17" s="36">
        <v>52</v>
      </c>
      <c r="T17" s="36"/>
      <c r="U17" s="36">
        <v>108</v>
      </c>
      <c r="V17" s="11">
        <f>7+3+1+4+1+1+4+14+1+11+1+6+6+5</f>
        <v>65</v>
      </c>
      <c r="W17" s="36"/>
      <c r="X17" s="36">
        <v>218</v>
      </c>
      <c r="Y17" s="36">
        <v>154</v>
      </c>
      <c r="Z17" s="36">
        <v>201</v>
      </c>
      <c r="AA17" s="11">
        <v>567</v>
      </c>
      <c r="AB17" s="36"/>
      <c r="AC17" s="11">
        <v>46</v>
      </c>
      <c r="AD17" s="11"/>
      <c r="AE17" s="36">
        <v>1</v>
      </c>
      <c r="AF17" s="11">
        <f>21+146+0</f>
        <v>167</v>
      </c>
      <c r="AG17" s="37">
        <f t="shared" si="0"/>
        <v>5739</v>
      </c>
    </row>
    <row r="18" spans="2:33" ht="71.25" customHeight="1">
      <c r="B18" s="13">
        <v>8</v>
      </c>
      <c r="C18" s="14" t="s">
        <v>104</v>
      </c>
      <c r="D18" s="15" t="s">
        <v>184</v>
      </c>
      <c r="E18" s="11" t="s">
        <v>105</v>
      </c>
      <c r="F18" s="11">
        <v>9</v>
      </c>
      <c r="G18" s="11">
        <v>42</v>
      </c>
      <c r="H18" s="11">
        <v>38</v>
      </c>
      <c r="I18" s="11">
        <v>33</v>
      </c>
      <c r="J18" s="11">
        <f>44+14</f>
        <v>58</v>
      </c>
      <c r="K18" s="11">
        <v>305</v>
      </c>
      <c r="L18" s="11">
        <v>1</v>
      </c>
      <c r="M18" s="38">
        <v>38</v>
      </c>
      <c r="N18" s="11">
        <v>802</v>
      </c>
      <c r="O18" s="11">
        <v>63</v>
      </c>
      <c r="P18" s="11">
        <v>347</v>
      </c>
      <c r="Q18" s="11">
        <v>1</v>
      </c>
      <c r="R18" s="11">
        <v>248</v>
      </c>
      <c r="S18" s="36">
        <v>47</v>
      </c>
      <c r="T18" s="36"/>
      <c r="U18" s="36">
        <v>183</v>
      </c>
      <c r="V18" s="11">
        <v>0</v>
      </c>
      <c r="W18" s="36">
        <v>534</v>
      </c>
      <c r="X18" s="36">
        <v>689</v>
      </c>
      <c r="Y18" s="36">
        <v>39</v>
      </c>
      <c r="Z18" s="36">
        <v>57</v>
      </c>
      <c r="AA18" s="11">
        <v>1</v>
      </c>
      <c r="AB18" s="36">
        <v>476</v>
      </c>
      <c r="AC18" s="11">
        <v>167</v>
      </c>
      <c r="AD18" s="11">
        <v>48</v>
      </c>
      <c r="AE18" s="36">
        <v>1</v>
      </c>
      <c r="AF18" s="11">
        <f>0+17+0</f>
        <v>17</v>
      </c>
      <c r="AG18" s="37">
        <f t="shared" si="0"/>
        <v>4244</v>
      </c>
    </row>
    <row r="19" spans="2:33" ht="71.25" customHeight="1">
      <c r="B19" s="13">
        <v>9</v>
      </c>
      <c r="C19" s="14" t="s">
        <v>106</v>
      </c>
      <c r="D19" s="15" t="s">
        <v>107</v>
      </c>
      <c r="E19" s="11" t="s">
        <v>105</v>
      </c>
      <c r="F19" s="11">
        <v>2</v>
      </c>
      <c r="G19" s="11">
        <v>0</v>
      </c>
      <c r="H19" s="11">
        <v>7</v>
      </c>
      <c r="I19" s="11">
        <v>1</v>
      </c>
      <c r="J19" s="11">
        <v>0</v>
      </c>
      <c r="K19" s="11">
        <v>17</v>
      </c>
      <c r="L19" s="11">
        <v>0</v>
      </c>
      <c r="M19" s="38">
        <v>21</v>
      </c>
      <c r="N19" s="11">
        <v>20</v>
      </c>
      <c r="O19" s="11"/>
      <c r="P19" s="11">
        <v>13</v>
      </c>
      <c r="Q19" s="11">
        <v>8</v>
      </c>
      <c r="R19" s="11">
        <v>25</v>
      </c>
      <c r="S19" s="36">
        <v>7</v>
      </c>
      <c r="T19" s="36"/>
      <c r="U19" s="36">
        <v>3</v>
      </c>
      <c r="V19" s="11">
        <v>0</v>
      </c>
      <c r="W19" s="36">
        <v>9</v>
      </c>
      <c r="X19" s="36">
        <v>20</v>
      </c>
      <c r="Y19" s="36">
        <v>3</v>
      </c>
      <c r="Z19" s="36">
        <v>7</v>
      </c>
      <c r="AA19" s="11">
        <v>2</v>
      </c>
      <c r="AB19" s="36">
        <v>76</v>
      </c>
      <c r="AC19" s="11">
        <v>12</v>
      </c>
      <c r="AD19" s="11">
        <v>1</v>
      </c>
      <c r="AE19" s="36"/>
      <c r="AF19" s="11">
        <f>0+1+0</f>
        <v>1</v>
      </c>
      <c r="AG19" s="37">
        <f t="shared" si="0"/>
        <v>255</v>
      </c>
    </row>
    <row r="20" spans="2:33" ht="71.25" customHeight="1">
      <c r="B20" s="13">
        <v>10</v>
      </c>
      <c r="C20" s="14" t="s">
        <v>108</v>
      </c>
      <c r="D20" s="15" t="s">
        <v>109</v>
      </c>
      <c r="E20" s="11" t="s">
        <v>105</v>
      </c>
      <c r="F20" s="11">
        <v>11</v>
      </c>
      <c r="G20" s="11">
        <v>0</v>
      </c>
      <c r="H20" s="11">
        <v>8</v>
      </c>
      <c r="I20" s="11">
        <v>46</v>
      </c>
      <c r="J20" s="11">
        <v>0</v>
      </c>
      <c r="K20" s="11">
        <v>136</v>
      </c>
      <c r="L20" s="11">
        <v>0</v>
      </c>
      <c r="M20" s="38">
        <v>3</v>
      </c>
      <c r="N20" s="11">
        <v>822</v>
      </c>
      <c r="O20" s="11"/>
      <c r="P20" s="11">
        <v>6</v>
      </c>
      <c r="Q20" s="11">
        <v>93</v>
      </c>
      <c r="R20" s="11">
        <v>267</v>
      </c>
      <c r="S20" s="36">
        <v>0</v>
      </c>
      <c r="T20" s="36"/>
      <c r="U20" s="36">
        <v>1</v>
      </c>
      <c r="V20" s="11">
        <v>0</v>
      </c>
      <c r="W20" s="36">
        <v>0</v>
      </c>
      <c r="X20" s="36">
        <v>0</v>
      </c>
      <c r="Y20" s="36">
        <v>0</v>
      </c>
      <c r="Z20" s="36">
        <v>0</v>
      </c>
      <c r="AA20" s="11">
        <v>1</v>
      </c>
      <c r="AB20" s="36">
        <v>4</v>
      </c>
      <c r="AC20" s="11">
        <v>0</v>
      </c>
      <c r="AD20" s="11">
        <v>0</v>
      </c>
      <c r="AE20" s="36"/>
      <c r="AF20" s="11">
        <f>0+0+0</f>
        <v>0</v>
      </c>
      <c r="AG20" s="37">
        <f t="shared" si="0"/>
        <v>1398</v>
      </c>
    </row>
    <row r="21" spans="2:33" ht="71.25" customHeight="1">
      <c r="B21" s="13">
        <v>11</v>
      </c>
      <c r="C21" s="14" t="s">
        <v>110</v>
      </c>
      <c r="D21" s="15" t="s">
        <v>111</v>
      </c>
      <c r="E21" s="11" t="s">
        <v>105</v>
      </c>
      <c r="F21" s="11">
        <v>14</v>
      </c>
      <c r="G21" s="11">
        <v>259</v>
      </c>
      <c r="H21" s="11">
        <v>193</v>
      </c>
      <c r="I21" s="11">
        <v>440</v>
      </c>
      <c r="J21" s="11">
        <f>1402+20</f>
        <v>1422</v>
      </c>
      <c r="K21" s="11">
        <v>937</v>
      </c>
      <c r="L21" s="11">
        <v>82</v>
      </c>
      <c r="M21" s="38">
        <v>552</v>
      </c>
      <c r="N21" s="11">
        <v>1597</v>
      </c>
      <c r="O21" s="11">
        <v>623</v>
      </c>
      <c r="P21" s="11">
        <v>2391</v>
      </c>
      <c r="Q21" s="11">
        <v>96</v>
      </c>
      <c r="R21" s="11">
        <v>1063</v>
      </c>
      <c r="S21" s="36">
        <v>272</v>
      </c>
      <c r="T21" s="36"/>
      <c r="U21" s="36">
        <v>673</v>
      </c>
      <c r="V21" s="11">
        <f>2+3+11+1+28+13+4+4+4+6+7+3+6+4+6+1+10+4+6+10+5+1+10</f>
        <v>149</v>
      </c>
      <c r="W21" s="36"/>
      <c r="X21" s="36">
        <v>862</v>
      </c>
      <c r="Y21" s="36">
        <v>883</v>
      </c>
      <c r="Z21" s="36">
        <v>451</v>
      </c>
      <c r="AA21" s="11">
        <v>11</v>
      </c>
      <c r="AB21" s="36"/>
      <c r="AC21" s="11">
        <v>168</v>
      </c>
      <c r="AD21" s="11">
        <v>126</v>
      </c>
      <c r="AE21" s="36">
        <v>1</v>
      </c>
      <c r="AF21" s="11">
        <f>0+746+0</f>
        <v>746</v>
      </c>
      <c r="AG21" s="37">
        <f t="shared" si="0"/>
        <v>14011</v>
      </c>
    </row>
    <row r="22" spans="2:33" ht="71.25" customHeight="1">
      <c r="B22" s="13">
        <v>12</v>
      </c>
      <c r="C22" s="14" t="s">
        <v>112</v>
      </c>
      <c r="D22" s="15" t="s">
        <v>113</v>
      </c>
      <c r="E22" s="11" t="s">
        <v>91</v>
      </c>
      <c r="F22" s="11">
        <v>3</v>
      </c>
      <c r="G22" s="11">
        <v>0</v>
      </c>
      <c r="H22" s="11">
        <v>4</v>
      </c>
      <c r="I22" s="11">
        <v>3</v>
      </c>
      <c r="J22" s="11">
        <f>3+4</f>
        <v>7</v>
      </c>
      <c r="K22" s="11">
        <v>6</v>
      </c>
      <c r="L22" s="11">
        <v>0</v>
      </c>
      <c r="M22" s="38">
        <v>17</v>
      </c>
      <c r="N22" s="11">
        <v>135</v>
      </c>
      <c r="O22" s="11">
        <v>1</v>
      </c>
      <c r="P22" s="11">
        <v>18</v>
      </c>
      <c r="Q22" s="11">
        <v>1</v>
      </c>
      <c r="R22" s="11">
        <v>9</v>
      </c>
      <c r="S22" s="36">
        <v>2</v>
      </c>
      <c r="T22" s="36"/>
      <c r="U22" s="36">
        <v>5</v>
      </c>
      <c r="V22" s="11">
        <v>0</v>
      </c>
      <c r="W22" s="36">
        <v>96</v>
      </c>
      <c r="X22" s="36">
        <v>31</v>
      </c>
      <c r="Y22" s="36">
        <v>1</v>
      </c>
      <c r="Z22" s="36">
        <v>12</v>
      </c>
      <c r="AA22" s="11">
        <v>0</v>
      </c>
      <c r="AB22" s="36">
        <v>80</v>
      </c>
      <c r="AC22" s="11">
        <v>13</v>
      </c>
      <c r="AD22" s="11">
        <v>8</v>
      </c>
      <c r="AE22" s="36"/>
      <c r="AF22" s="11">
        <f>0+1+0</f>
        <v>1</v>
      </c>
      <c r="AG22" s="37">
        <f t="shared" si="0"/>
        <v>453</v>
      </c>
    </row>
    <row r="23" spans="2:33" ht="71.25" customHeight="1">
      <c r="B23" s="13">
        <v>13</v>
      </c>
      <c r="C23" s="14" t="s">
        <v>114</v>
      </c>
      <c r="D23" s="15" t="s">
        <v>115</v>
      </c>
      <c r="E23" s="11" t="s">
        <v>91</v>
      </c>
      <c r="F23" s="11">
        <v>0</v>
      </c>
      <c r="G23" s="11">
        <v>0</v>
      </c>
      <c r="H23" s="11">
        <v>2</v>
      </c>
      <c r="I23" s="11">
        <v>0</v>
      </c>
      <c r="J23" s="11">
        <v>0</v>
      </c>
      <c r="K23" s="11"/>
      <c r="L23" s="11">
        <v>0</v>
      </c>
      <c r="M23" s="38">
        <v>1</v>
      </c>
      <c r="N23" s="11">
        <v>3</v>
      </c>
      <c r="O23" s="11">
        <v>0</v>
      </c>
      <c r="P23" s="11">
        <v>0</v>
      </c>
      <c r="Q23" s="11">
        <v>0</v>
      </c>
      <c r="R23" s="11">
        <v>4</v>
      </c>
      <c r="S23" s="36">
        <v>0</v>
      </c>
      <c r="T23" s="36"/>
      <c r="U23" s="36">
        <v>0</v>
      </c>
      <c r="V23" s="11">
        <v>0</v>
      </c>
      <c r="W23" s="36">
        <v>0</v>
      </c>
      <c r="X23" s="36">
        <v>0</v>
      </c>
      <c r="Y23" s="36">
        <v>0</v>
      </c>
      <c r="Z23" s="36">
        <v>0</v>
      </c>
      <c r="AA23" s="11">
        <v>0</v>
      </c>
      <c r="AB23" s="36">
        <v>10</v>
      </c>
      <c r="AC23" s="11">
        <v>1</v>
      </c>
      <c r="AD23" s="11">
        <v>0</v>
      </c>
      <c r="AE23" s="36"/>
      <c r="AF23" s="11">
        <f>0+0+0</f>
        <v>0</v>
      </c>
      <c r="AG23" s="37">
        <f t="shared" si="0"/>
        <v>21</v>
      </c>
    </row>
    <row r="24" spans="2:33" ht="71.25" customHeight="1">
      <c r="B24" s="13">
        <v>14</v>
      </c>
      <c r="C24" s="14" t="s">
        <v>116</v>
      </c>
      <c r="D24" s="15" t="s">
        <v>117</v>
      </c>
      <c r="E24" s="11" t="s">
        <v>91</v>
      </c>
      <c r="F24" s="11">
        <v>1</v>
      </c>
      <c r="G24" s="11">
        <v>0</v>
      </c>
      <c r="H24" s="11">
        <v>0</v>
      </c>
      <c r="I24" s="11">
        <v>3</v>
      </c>
      <c r="J24" s="11">
        <v>3</v>
      </c>
      <c r="K24" s="11"/>
      <c r="L24" s="11">
        <v>0</v>
      </c>
      <c r="M24" s="38">
        <v>1</v>
      </c>
      <c r="N24" s="11">
        <v>138</v>
      </c>
      <c r="O24" s="11">
        <v>0</v>
      </c>
      <c r="P24" s="11">
        <v>3</v>
      </c>
      <c r="Q24" s="11">
        <v>1</v>
      </c>
      <c r="R24" s="11">
        <v>11</v>
      </c>
      <c r="S24" s="36">
        <v>0</v>
      </c>
      <c r="T24" s="36"/>
      <c r="U24" s="36">
        <v>0</v>
      </c>
      <c r="V24" s="11">
        <v>0</v>
      </c>
      <c r="W24" s="36">
        <v>0</v>
      </c>
      <c r="X24" s="36">
        <v>0</v>
      </c>
      <c r="Y24" s="36">
        <v>0</v>
      </c>
      <c r="Z24" s="36">
        <v>0</v>
      </c>
      <c r="AA24" s="11">
        <v>0</v>
      </c>
      <c r="AB24" s="36">
        <v>1</v>
      </c>
      <c r="AC24" s="11">
        <v>0</v>
      </c>
      <c r="AD24" s="11">
        <v>0</v>
      </c>
      <c r="AE24" s="36"/>
      <c r="AF24" s="11">
        <f>0+0+0</f>
        <v>0</v>
      </c>
      <c r="AG24" s="37">
        <f t="shared" si="0"/>
        <v>162</v>
      </c>
    </row>
    <row r="25" spans="2:33" ht="71.25" customHeight="1">
      <c r="B25" s="13">
        <v>15</v>
      </c>
      <c r="C25" s="14" t="s">
        <v>118</v>
      </c>
      <c r="D25" s="15" t="s">
        <v>119</v>
      </c>
      <c r="E25" s="11" t="s">
        <v>91</v>
      </c>
      <c r="F25" s="11">
        <v>0</v>
      </c>
      <c r="G25" s="11">
        <v>6</v>
      </c>
      <c r="H25" s="11">
        <v>31</v>
      </c>
      <c r="I25" s="11">
        <v>25</v>
      </c>
      <c r="J25" s="11">
        <v>17</v>
      </c>
      <c r="K25" s="11">
        <v>8</v>
      </c>
      <c r="L25" s="11">
        <v>0</v>
      </c>
      <c r="M25" s="38">
        <v>122</v>
      </c>
      <c r="N25" s="11">
        <v>100</v>
      </c>
      <c r="O25" s="11">
        <v>0</v>
      </c>
      <c r="P25" s="11">
        <v>89</v>
      </c>
      <c r="Q25" s="11">
        <v>10</v>
      </c>
      <c r="R25" s="11">
        <v>31</v>
      </c>
      <c r="S25" s="36">
        <v>1478</v>
      </c>
      <c r="T25" s="36"/>
      <c r="U25" s="36">
        <v>38</v>
      </c>
      <c r="V25" s="11">
        <f>1+2+1+7+1+2+1+2+1</f>
        <v>18</v>
      </c>
      <c r="W25" s="36"/>
      <c r="X25" s="36">
        <v>28</v>
      </c>
      <c r="Y25" s="36">
        <v>61</v>
      </c>
      <c r="Z25" s="36">
        <v>42</v>
      </c>
      <c r="AA25" s="11">
        <v>5</v>
      </c>
      <c r="AB25" s="36"/>
      <c r="AC25" s="11">
        <v>20</v>
      </c>
      <c r="AD25" s="11">
        <v>26</v>
      </c>
      <c r="AE25" s="36">
        <v>3</v>
      </c>
      <c r="AF25" s="11">
        <f>0+9+0</f>
        <v>9</v>
      </c>
      <c r="AG25" s="37">
        <f t="shared" si="0"/>
        <v>2167</v>
      </c>
    </row>
    <row r="26" spans="2:33" ht="71.25" customHeight="1">
      <c r="B26" s="13">
        <v>16</v>
      </c>
      <c r="C26" s="14" t="s">
        <v>120</v>
      </c>
      <c r="D26" s="15" t="s">
        <v>121</v>
      </c>
      <c r="E26" s="11" t="s">
        <v>91</v>
      </c>
      <c r="F26" s="11">
        <v>0</v>
      </c>
      <c r="G26" s="11">
        <v>0</v>
      </c>
      <c r="H26" s="11">
        <v>6</v>
      </c>
      <c r="I26" s="11">
        <v>0</v>
      </c>
      <c r="J26" s="11">
        <v>1</v>
      </c>
      <c r="K26" s="11">
        <v>3</v>
      </c>
      <c r="L26" s="11">
        <v>0</v>
      </c>
      <c r="M26" s="38">
        <v>12</v>
      </c>
      <c r="N26" s="11">
        <v>84</v>
      </c>
      <c r="O26" s="11">
        <v>0</v>
      </c>
      <c r="P26" s="11">
        <v>17</v>
      </c>
      <c r="Q26" s="11">
        <v>6</v>
      </c>
      <c r="R26" s="11">
        <v>8</v>
      </c>
      <c r="S26" s="36">
        <v>0</v>
      </c>
      <c r="T26" s="36"/>
      <c r="U26" s="36">
        <v>0</v>
      </c>
      <c r="V26" s="11">
        <v>0</v>
      </c>
      <c r="W26" s="36">
        <v>119</v>
      </c>
      <c r="X26" s="36">
        <v>14</v>
      </c>
      <c r="Y26" s="36">
        <v>0</v>
      </c>
      <c r="Z26" s="36">
        <v>12</v>
      </c>
      <c r="AA26" s="11">
        <v>0</v>
      </c>
      <c r="AB26" s="36">
        <v>41</v>
      </c>
      <c r="AC26" s="11">
        <v>13</v>
      </c>
      <c r="AD26" s="11">
        <v>7</v>
      </c>
      <c r="AE26" s="36"/>
      <c r="AF26" s="11">
        <f>0+0+0</f>
        <v>0</v>
      </c>
      <c r="AG26" s="37">
        <f t="shared" si="0"/>
        <v>343</v>
      </c>
    </row>
    <row r="27" spans="2:33" ht="71.25" customHeight="1">
      <c r="B27" s="13">
        <v>17</v>
      </c>
      <c r="C27" s="14" t="s">
        <v>122</v>
      </c>
      <c r="D27" s="15" t="s">
        <v>123</v>
      </c>
      <c r="E27" s="11" t="s">
        <v>91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/>
      <c r="L27" s="11">
        <v>0</v>
      </c>
      <c r="M27" s="38">
        <v>0</v>
      </c>
      <c r="N27" s="11">
        <v>1</v>
      </c>
      <c r="O27" s="11">
        <v>0</v>
      </c>
      <c r="P27" s="11">
        <v>0</v>
      </c>
      <c r="Q27" s="11">
        <v>1</v>
      </c>
      <c r="R27" s="11">
        <v>0</v>
      </c>
      <c r="S27" s="36">
        <v>0</v>
      </c>
      <c r="T27" s="36"/>
      <c r="U27" s="36">
        <v>0</v>
      </c>
      <c r="V27" s="11">
        <v>0</v>
      </c>
      <c r="W27" s="36">
        <v>0</v>
      </c>
      <c r="X27" s="36">
        <v>0</v>
      </c>
      <c r="Y27" s="36">
        <v>0</v>
      </c>
      <c r="Z27" s="36">
        <v>2</v>
      </c>
      <c r="AA27" s="11">
        <v>0</v>
      </c>
      <c r="AB27" s="36">
        <v>2</v>
      </c>
      <c r="AC27" s="11">
        <v>0</v>
      </c>
      <c r="AD27" s="11">
        <v>0</v>
      </c>
      <c r="AE27" s="36"/>
      <c r="AF27" s="11">
        <f>0+0+0</f>
        <v>0</v>
      </c>
      <c r="AG27" s="37">
        <f t="shared" si="0"/>
        <v>6</v>
      </c>
    </row>
    <row r="28" spans="2:33" ht="71.25" customHeight="1">
      <c r="B28" s="13">
        <v>18</v>
      </c>
      <c r="C28" s="14" t="s">
        <v>124</v>
      </c>
      <c r="D28" s="15" t="s">
        <v>125</v>
      </c>
      <c r="E28" s="11" t="s">
        <v>91</v>
      </c>
      <c r="F28" s="11">
        <v>1</v>
      </c>
      <c r="G28" s="11">
        <v>0</v>
      </c>
      <c r="H28" s="11">
        <v>2</v>
      </c>
      <c r="I28" s="11">
        <v>0</v>
      </c>
      <c r="J28" s="11">
        <v>0</v>
      </c>
      <c r="K28" s="11"/>
      <c r="L28" s="11">
        <v>0</v>
      </c>
      <c r="M28" s="38">
        <v>0</v>
      </c>
      <c r="N28" s="11">
        <v>85</v>
      </c>
      <c r="O28" s="11">
        <v>0</v>
      </c>
      <c r="P28" s="11">
        <v>0</v>
      </c>
      <c r="Q28" s="11">
        <v>7</v>
      </c>
      <c r="R28" s="11">
        <v>8</v>
      </c>
      <c r="S28" s="36">
        <v>0</v>
      </c>
      <c r="T28" s="36"/>
      <c r="U28" s="36">
        <v>0</v>
      </c>
      <c r="V28" s="11">
        <v>0</v>
      </c>
      <c r="W28" s="36">
        <v>0</v>
      </c>
      <c r="X28" s="36">
        <v>0</v>
      </c>
      <c r="Y28" s="36">
        <v>0</v>
      </c>
      <c r="Z28" s="36">
        <v>0</v>
      </c>
      <c r="AA28" s="11">
        <v>0</v>
      </c>
      <c r="AB28" s="36">
        <v>1</v>
      </c>
      <c r="AC28" s="11">
        <v>0</v>
      </c>
      <c r="AD28" s="11">
        <v>0</v>
      </c>
      <c r="AE28" s="36"/>
      <c r="AF28" s="11">
        <f>0+0+0</f>
        <v>0</v>
      </c>
      <c r="AG28" s="37">
        <f t="shared" si="0"/>
        <v>104</v>
      </c>
    </row>
    <row r="29" spans="2:33" ht="71.25" customHeight="1">
      <c r="B29" s="13">
        <v>19</v>
      </c>
      <c r="C29" s="14" t="s">
        <v>126</v>
      </c>
      <c r="D29" s="15" t="s">
        <v>127</v>
      </c>
      <c r="E29" s="11" t="s">
        <v>91</v>
      </c>
      <c r="F29" s="11">
        <v>0</v>
      </c>
      <c r="G29" s="11">
        <v>3</v>
      </c>
      <c r="H29" s="11">
        <v>13</v>
      </c>
      <c r="I29" s="11">
        <v>0</v>
      </c>
      <c r="J29" s="11">
        <v>0</v>
      </c>
      <c r="K29" s="11">
        <v>6</v>
      </c>
      <c r="L29" s="11">
        <v>0</v>
      </c>
      <c r="M29" s="38">
        <v>116</v>
      </c>
      <c r="N29" s="11">
        <v>21</v>
      </c>
      <c r="O29" s="11">
        <v>0</v>
      </c>
      <c r="P29" s="11">
        <v>9</v>
      </c>
      <c r="Q29" s="11">
        <v>12</v>
      </c>
      <c r="R29" s="11">
        <v>9</v>
      </c>
      <c r="S29" s="36">
        <v>10</v>
      </c>
      <c r="T29" s="36"/>
      <c r="U29" s="36">
        <v>0</v>
      </c>
      <c r="V29" s="11">
        <f>1+2+1+2+1</f>
        <v>7</v>
      </c>
      <c r="W29" s="36"/>
      <c r="X29" s="36">
        <v>2</v>
      </c>
      <c r="Y29" s="36">
        <v>61</v>
      </c>
      <c r="Z29" s="36">
        <v>13</v>
      </c>
      <c r="AA29" s="11">
        <v>0</v>
      </c>
      <c r="AB29" s="36"/>
      <c r="AC29" s="11">
        <v>15</v>
      </c>
      <c r="AD29" s="11">
        <v>10</v>
      </c>
      <c r="AE29" s="36"/>
      <c r="AF29" s="11">
        <f>0+5+0</f>
        <v>5</v>
      </c>
      <c r="AG29" s="37">
        <f t="shared" si="0"/>
        <v>312</v>
      </c>
    </row>
    <row r="30" spans="2:33" ht="71.25" customHeight="1">
      <c r="B30" s="13">
        <v>20</v>
      </c>
      <c r="C30" s="14" t="s">
        <v>128</v>
      </c>
      <c r="D30" s="15" t="s">
        <v>129</v>
      </c>
      <c r="E30" s="11" t="s">
        <v>91</v>
      </c>
      <c r="F30" s="11">
        <v>0</v>
      </c>
      <c r="G30" s="11"/>
      <c r="H30" s="11">
        <v>1</v>
      </c>
      <c r="I30" s="11"/>
      <c r="J30" s="11"/>
      <c r="K30" s="11"/>
      <c r="L30" s="11"/>
      <c r="M30" s="38">
        <v>16</v>
      </c>
      <c r="N30" s="11">
        <v>89</v>
      </c>
      <c r="O30" s="11"/>
      <c r="P30" s="11"/>
      <c r="Q30" s="11"/>
      <c r="R30" s="11">
        <v>6</v>
      </c>
      <c r="S30" s="36">
        <v>19</v>
      </c>
      <c r="T30" s="36"/>
      <c r="U30" s="36">
        <v>0</v>
      </c>
      <c r="V30" s="11">
        <v>0</v>
      </c>
      <c r="W30" s="36">
        <v>54</v>
      </c>
      <c r="X30" s="36"/>
      <c r="Y30" s="36"/>
      <c r="Z30" s="36">
        <v>6</v>
      </c>
      <c r="AA30" s="11"/>
      <c r="AB30" s="36"/>
      <c r="AC30" s="11">
        <v>17</v>
      </c>
      <c r="AD30" s="11"/>
      <c r="AE30" s="36"/>
      <c r="AF30" s="11">
        <f>7</f>
        <v>7</v>
      </c>
      <c r="AG30" s="37">
        <f t="shared" si="0"/>
        <v>215</v>
      </c>
    </row>
    <row r="31" spans="2:33" ht="71.25" customHeight="1">
      <c r="B31" s="13">
        <v>21</v>
      </c>
      <c r="C31" s="14" t="s">
        <v>130</v>
      </c>
      <c r="D31" s="15" t="s">
        <v>129</v>
      </c>
      <c r="E31" s="11" t="s">
        <v>91</v>
      </c>
      <c r="F31" s="11">
        <v>0</v>
      </c>
      <c r="G31" s="11"/>
      <c r="H31" s="11" t="s">
        <v>215</v>
      </c>
      <c r="I31" s="11"/>
      <c r="J31" s="11"/>
      <c r="K31" s="11"/>
      <c r="L31" s="11"/>
      <c r="M31" s="38">
        <v>14</v>
      </c>
      <c r="N31" s="11">
        <v>9</v>
      </c>
      <c r="O31" s="11"/>
      <c r="P31" s="11"/>
      <c r="Q31" s="11"/>
      <c r="R31" s="11">
        <v>4</v>
      </c>
      <c r="S31" s="36">
        <v>6</v>
      </c>
      <c r="T31" s="36"/>
      <c r="U31" s="36">
        <v>0</v>
      </c>
      <c r="V31" s="11">
        <v>0</v>
      </c>
      <c r="W31" s="36">
        <v>0</v>
      </c>
      <c r="X31" s="36"/>
      <c r="Y31" s="36"/>
      <c r="Z31" s="36">
        <v>0</v>
      </c>
      <c r="AA31" s="11"/>
      <c r="AB31" s="36"/>
      <c r="AC31" s="11">
        <v>0</v>
      </c>
      <c r="AD31" s="11"/>
      <c r="AE31" s="36"/>
      <c r="AF31" s="11">
        <f>0</f>
        <v>0</v>
      </c>
      <c r="AG31" s="37">
        <f t="shared" si="0"/>
        <v>33</v>
      </c>
    </row>
    <row r="32" spans="2:33" ht="71.25" customHeight="1">
      <c r="B32" s="13">
        <v>22</v>
      </c>
      <c r="C32" s="14" t="s">
        <v>131</v>
      </c>
      <c r="D32" s="15" t="s">
        <v>129</v>
      </c>
      <c r="E32" s="11" t="s">
        <v>91</v>
      </c>
      <c r="F32" s="11">
        <v>0</v>
      </c>
      <c r="G32" s="11"/>
      <c r="H32" s="11">
        <v>2</v>
      </c>
      <c r="I32" s="11"/>
      <c r="J32" s="11"/>
      <c r="K32" s="11"/>
      <c r="L32" s="11"/>
      <c r="M32" s="38">
        <v>8</v>
      </c>
      <c r="N32" s="11">
        <v>98</v>
      </c>
      <c r="O32" s="11"/>
      <c r="P32" s="11"/>
      <c r="Q32" s="11"/>
      <c r="R32" s="11">
        <v>10</v>
      </c>
      <c r="S32" s="36">
        <v>24</v>
      </c>
      <c r="T32" s="36"/>
      <c r="U32" s="36">
        <v>0</v>
      </c>
      <c r="V32" s="11">
        <v>0</v>
      </c>
      <c r="W32" s="36">
        <v>0</v>
      </c>
      <c r="X32" s="36"/>
      <c r="Y32" s="36"/>
      <c r="Z32" s="36">
        <v>0</v>
      </c>
      <c r="AA32" s="11"/>
      <c r="AB32" s="36"/>
      <c r="AC32" s="11">
        <v>0</v>
      </c>
      <c r="AD32" s="11"/>
      <c r="AE32" s="36"/>
      <c r="AF32" s="11">
        <f>0</f>
        <v>0</v>
      </c>
      <c r="AG32" s="37">
        <f t="shared" si="0"/>
        <v>142</v>
      </c>
    </row>
    <row r="33" spans="2:33" ht="71.25" customHeight="1">
      <c r="B33" s="13">
        <v>23</v>
      </c>
      <c r="C33" s="14" t="s">
        <v>132</v>
      </c>
      <c r="D33" s="15" t="s">
        <v>129</v>
      </c>
      <c r="E33" s="11" t="s">
        <v>91</v>
      </c>
      <c r="F33" s="11">
        <v>0</v>
      </c>
      <c r="G33" s="11"/>
      <c r="H33" s="11">
        <v>10</v>
      </c>
      <c r="I33" s="11"/>
      <c r="J33" s="11"/>
      <c r="K33" s="11"/>
      <c r="L33" s="11"/>
      <c r="M33" s="38">
        <v>60</v>
      </c>
      <c r="N33" s="11">
        <v>2</v>
      </c>
      <c r="O33" s="11"/>
      <c r="P33" s="11"/>
      <c r="Q33" s="11"/>
      <c r="R33" s="11">
        <v>11</v>
      </c>
      <c r="S33" s="36">
        <v>2</v>
      </c>
      <c r="T33" s="36"/>
      <c r="U33" s="36">
        <v>0</v>
      </c>
      <c r="V33" s="11">
        <f>1+5+2+2</f>
        <v>10</v>
      </c>
      <c r="W33" s="36"/>
      <c r="X33" s="36"/>
      <c r="Y33" s="36"/>
      <c r="Z33" s="36">
        <v>110</v>
      </c>
      <c r="AA33" s="11"/>
      <c r="AB33" s="36"/>
      <c r="AC33" s="11">
        <v>32</v>
      </c>
      <c r="AD33" s="11"/>
      <c r="AE33" s="36"/>
      <c r="AF33" s="11">
        <f>10</f>
        <v>10</v>
      </c>
      <c r="AG33" s="37">
        <f t="shared" si="0"/>
        <v>247</v>
      </c>
    </row>
    <row r="34" spans="2:33" ht="71.25" customHeight="1">
      <c r="B34" s="13">
        <v>24</v>
      </c>
      <c r="C34" s="14" t="s">
        <v>133</v>
      </c>
      <c r="D34" s="15" t="s">
        <v>129</v>
      </c>
      <c r="E34" s="11" t="s">
        <v>91</v>
      </c>
      <c r="F34" s="11">
        <v>0</v>
      </c>
      <c r="G34" s="11"/>
      <c r="H34" s="11" t="s">
        <v>215</v>
      </c>
      <c r="I34" s="11"/>
      <c r="J34" s="11"/>
      <c r="K34" s="11"/>
      <c r="L34" s="11"/>
      <c r="M34" s="38">
        <v>8</v>
      </c>
      <c r="N34" s="11">
        <v>36</v>
      </c>
      <c r="O34" s="11"/>
      <c r="P34" s="11"/>
      <c r="Q34" s="11"/>
      <c r="R34" s="11">
        <v>7</v>
      </c>
      <c r="S34" s="36">
        <v>1</v>
      </c>
      <c r="T34" s="36"/>
      <c r="U34" s="36">
        <v>0</v>
      </c>
      <c r="V34" s="11">
        <v>0</v>
      </c>
      <c r="W34" s="36">
        <v>61</v>
      </c>
      <c r="X34" s="36"/>
      <c r="Y34" s="36"/>
      <c r="Z34" s="36">
        <v>7</v>
      </c>
      <c r="AA34" s="11"/>
      <c r="AB34" s="36"/>
      <c r="AC34" s="11">
        <v>33</v>
      </c>
      <c r="AD34" s="11"/>
      <c r="AE34" s="36"/>
      <c r="AF34" s="11">
        <f>0</f>
        <v>0</v>
      </c>
      <c r="AG34" s="37">
        <f t="shared" si="0"/>
        <v>153</v>
      </c>
    </row>
    <row r="35" spans="2:33" ht="71.25" customHeight="1">
      <c r="B35" s="13">
        <v>25</v>
      </c>
      <c r="C35" s="14" t="s">
        <v>134</v>
      </c>
      <c r="D35" s="15" t="s">
        <v>129</v>
      </c>
      <c r="E35" s="11" t="s">
        <v>91</v>
      </c>
      <c r="F35" s="11">
        <v>0</v>
      </c>
      <c r="G35" s="11"/>
      <c r="H35" s="11" t="s">
        <v>215</v>
      </c>
      <c r="I35" s="11"/>
      <c r="J35" s="11"/>
      <c r="K35" s="11"/>
      <c r="L35" s="11"/>
      <c r="M35" s="38">
        <v>0</v>
      </c>
      <c r="N35" s="11">
        <v>1</v>
      </c>
      <c r="O35" s="11"/>
      <c r="P35" s="11"/>
      <c r="Q35" s="11"/>
      <c r="R35" s="11">
        <v>0</v>
      </c>
      <c r="S35" s="36">
        <v>0</v>
      </c>
      <c r="T35" s="36"/>
      <c r="U35" s="36">
        <v>0</v>
      </c>
      <c r="V35" s="11">
        <v>0</v>
      </c>
      <c r="W35" s="36">
        <v>0</v>
      </c>
      <c r="X35" s="36"/>
      <c r="Y35" s="36"/>
      <c r="Z35" s="36">
        <v>0</v>
      </c>
      <c r="AA35" s="11"/>
      <c r="AB35" s="36"/>
      <c r="AC35" s="11">
        <v>0</v>
      </c>
      <c r="AD35" s="11"/>
      <c r="AE35" s="36"/>
      <c r="AF35" s="11">
        <f>0</f>
        <v>0</v>
      </c>
      <c r="AG35" s="37">
        <f t="shared" si="0"/>
        <v>1</v>
      </c>
    </row>
    <row r="36" spans="2:33" ht="71.25" customHeight="1">
      <c r="B36" s="13">
        <v>26</v>
      </c>
      <c r="C36" s="14" t="s">
        <v>135</v>
      </c>
      <c r="D36" s="15" t="s">
        <v>129</v>
      </c>
      <c r="E36" s="11" t="s">
        <v>91</v>
      </c>
      <c r="F36" s="11">
        <v>0</v>
      </c>
      <c r="G36" s="11"/>
      <c r="H36" s="11">
        <v>2</v>
      </c>
      <c r="I36" s="11"/>
      <c r="J36" s="11"/>
      <c r="K36" s="11"/>
      <c r="L36" s="11"/>
      <c r="M36" s="38">
        <v>0</v>
      </c>
      <c r="N36" s="11">
        <v>37</v>
      </c>
      <c r="O36" s="11"/>
      <c r="P36" s="11"/>
      <c r="Q36" s="11"/>
      <c r="R36" s="11">
        <v>7</v>
      </c>
      <c r="S36" s="36">
        <v>0</v>
      </c>
      <c r="T36" s="36"/>
      <c r="U36" s="36">
        <v>0</v>
      </c>
      <c r="V36" s="11">
        <v>0</v>
      </c>
      <c r="W36" s="36">
        <v>0</v>
      </c>
      <c r="X36" s="36"/>
      <c r="Y36" s="36"/>
      <c r="Z36" s="36">
        <v>0</v>
      </c>
      <c r="AA36" s="11"/>
      <c r="AB36" s="36"/>
      <c r="AC36" s="11">
        <v>0</v>
      </c>
      <c r="AD36" s="11"/>
      <c r="AE36" s="36"/>
      <c r="AF36" s="11">
        <f>0</f>
        <v>0</v>
      </c>
      <c r="AG36" s="37">
        <f t="shared" si="0"/>
        <v>46</v>
      </c>
    </row>
    <row r="37" spans="2:33" ht="71.25" customHeight="1">
      <c r="B37" s="13">
        <v>27</v>
      </c>
      <c r="C37" s="14" t="s">
        <v>136</v>
      </c>
      <c r="D37" s="15" t="s">
        <v>137</v>
      </c>
      <c r="E37" s="11" t="s">
        <v>91</v>
      </c>
      <c r="F37" s="11">
        <v>0</v>
      </c>
      <c r="G37" s="11"/>
      <c r="H37" s="11">
        <v>3</v>
      </c>
      <c r="I37" s="11"/>
      <c r="J37" s="11"/>
      <c r="K37" s="11"/>
      <c r="L37" s="11"/>
      <c r="M37" s="38">
        <v>33</v>
      </c>
      <c r="N37" s="11">
        <v>0</v>
      </c>
      <c r="O37" s="11">
        <v>30</v>
      </c>
      <c r="P37" s="11"/>
      <c r="Q37" s="11"/>
      <c r="R37" s="11">
        <v>2</v>
      </c>
      <c r="S37" s="36">
        <v>0</v>
      </c>
      <c r="T37" s="36"/>
      <c r="U37" s="36">
        <v>0</v>
      </c>
      <c r="V37" s="11">
        <f>1</f>
        <v>1</v>
      </c>
      <c r="W37" s="36"/>
      <c r="X37" s="36"/>
      <c r="Y37" s="36"/>
      <c r="Z37" s="36">
        <v>50</v>
      </c>
      <c r="AA37" s="11"/>
      <c r="AB37" s="36">
        <v>125</v>
      </c>
      <c r="AC37" s="11">
        <v>9</v>
      </c>
      <c r="AD37" s="11"/>
      <c r="AE37" s="36"/>
      <c r="AF37" s="11">
        <f>11</f>
        <v>11</v>
      </c>
      <c r="AG37" s="37">
        <f t="shared" si="0"/>
        <v>264</v>
      </c>
    </row>
    <row r="38" spans="2:33" ht="71.25" customHeight="1">
      <c r="B38" s="13">
        <v>28</v>
      </c>
      <c r="C38" s="14" t="s">
        <v>138</v>
      </c>
      <c r="D38" s="15" t="s">
        <v>139</v>
      </c>
      <c r="E38" s="11" t="s">
        <v>105</v>
      </c>
      <c r="F38" s="11">
        <v>0</v>
      </c>
      <c r="G38" s="11">
        <v>1</v>
      </c>
      <c r="H38" s="11">
        <v>0</v>
      </c>
      <c r="I38" s="11">
        <v>3</v>
      </c>
      <c r="J38" s="11">
        <v>6</v>
      </c>
      <c r="K38" s="11">
        <v>1</v>
      </c>
      <c r="L38" s="11">
        <v>0</v>
      </c>
      <c r="M38" s="38">
        <v>0</v>
      </c>
      <c r="N38" s="11"/>
      <c r="O38" s="11">
        <v>0</v>
      </c>
      <c r="P38" s="11">
        <v>23</v>
      </c>
      <c r="Q38" s="11">
        <v>0</v>
      </c>
      <c r="R38" s="11">
        <v>4</v>
      </c>
      <c r="S38" s="36">
        <v>1</v>
      </c>
      <c r="T38" s="36"/>
      <c r="U38" s="36">
        <v>0</v>
      </c>
      <c r="V38" s="11">
        <v>0</v>
      </c>
      <c r="W38" s="36">
        <v>34</v>
      </c>
      <c r="X38" s="36">
        <v>3</v>
      </c>
      <c r="Y38" s="36">
        <v>9</v>
      </c>
      <c r="Z38" s="36">
        <v>3</v>
      </c>
      <c r="AA38" s="11">
        <v>0</v>
      </c>
      <c r="AB38" s="36"/>
      <c r="AC38" s="11">
        <v>0</v>
      </c>
      <c r="AD38" s="11">
        <v>0</v>
      </c>
      <c r="AE38" s="36"/>
      <c r="AF38" s="11">
        <f>0+0+0</f>
        <v>0</v>
      </c>
      <c r="AG38" s="37">
        <f t="shared" si="0"/>
        <v>88</v>
      </c>
    </row>
    <row r="39" spans="2:33" ht="71.25" customHeight="1">
      <c r="B39" s="13">
        <v>29</v>
      </c>
      <c r="C39" s="14" t="s">
        <v>140</v>
      </c>
      <c r="D39" s="15" t="s">
        <v>141</v>
      </c>
      <c r="E39" s="11" t="s">
        <v>105</v>
      </c>
      <c r="F39" s="11">
        <v>0</v>
      </c>
      <c r="G39" s="11">
        <v>0</v>
      </c>
      <c r="H39" s="11">
        <v>0</v>
      </c>
      <c r="I39" s="11">
        <v>5</v>
      </c>
      <c r="J39" s="11">
        <f>0+1</f>
        <v>1</v>
      </c>
      <c r="K39" s="11">
        <v>2</v>
      </c>
      <c r="L39" s="11">
        <v>0</v>
      </c>
      <c r="M39" s="38">
        <v>2</v>
      </c>
      <c r="N39" s="11"/>
      <c r="O39" s="11">
        <v>3</v>
      </c>
      <c r="P39" s="11">
        <v>7</v>
      </c>
      <c r="Q39" s="11">
        <v>0</v>
      </c>
      <c r="R39" s="11">
        <v>2</v>
      </c>
      <c r="S39" s="36">
        <v>1</v>
      </c>
      <c r="T39" s="36"/>
      <c r="U39" s="36">
        <v>1</v>
      </c>
      <c r="V39" s="11">
        <v>0</v>
      </c>
      <c r="W39" s="36">
        <v>0</v>
      </c>
      <c r="X39" s="36">
        <v>1</v>
      </c>
      <c r="Y39" s="36">
        <v>0</v>
      </c>
      <c r="Z39" s="36">
        <v>0</v>
      </c>
      <c r="AA39" s="11">
        <v>0</v>
      </c>
      <c r="AB39" s="36"/>
      <c r="AC39" s="11">
        <v>0</v>
      </c>
      <c r="AD39" s="11">
        <v>0</v>
      </c>
      <c r="AE39" s="36"/>
      <c r="AF39" s="11">
        <f>0+0+0</f>
        <v>0</v>
      </c>
      <c r="AG39" s="37">
        <f t="shared" si="0"/>
        <v>25</v>
      </c>
    </row>
    <row r="40" spans="2:33" ht="71.25" customHeight="1">
      <c r="B40" s="13">
        <v>30</v>
      </c>
      <c r="C40" s="14" t="s">
        <v>142</v>
      </c>
      <c r="D40" s="15" t="s">
        <v>143</v>
      </c>
      <c r="E40" s="11" t="s">
        <v>105</v>
      </c>
      <c r="F40" s="11">
        <v>0</v>
      </c>
      <c r="G40" s="11">
        <v>0</v>
      </c>
      <c r="H40" s="11">
        <v>0</v>
      </c>
      <c r="I40" s="11">
        <v>8</v>
      </c>
      <c r="J40" s="11">
        <f>0+1</f>
        <v>1</v>
      </c>
      <c r="K40" s="11"/>
      <c r="L40" s="11">
        <v>0</v>
      </c>
      <c r="M40" s="38">
        <v>0</v>
      </c>
      <c r="N40" s="11"/>
      <c r="O40" s="11">
        <v>0</v>
      </c>
      <c r="P40" s="11">
        <v>3</v>
      </c>
      <c r="Q40" s="11">
        <v>0</v>
      </c>
      <c r="R40" s="11">
        <v>6</v>
      </c>
      <c r="S40" s="36">
        <v>0</v>
      </c>
      <c r="T40" s="36"/>
      <c r="U40" s="36">
        <v>0</v>
      </c>
      <c r="V40" s="11">
        <v>0</v>
      </c>
      <c r="W40" s="36">
        <v>0</v>
      </c>
      <c r="X40" s="36">
        <v>0</v>
      </c>
      <c r="Y40" s="36">
        <v>0</v>
      </c>
      <c r="Z40" s="36">
        <v>0</v>
      </c>
      <c r="AA40" s="11">
        <v>0</v>
      </c>
      <c r="AB40" s="36"/>
      <c r="AC40" s="11">
        <v>0</v>
      </c>
      <c r="AD40" s="11">
        <v>0</v>
      </c>
      <c r="AE40" s="36"/>
      <c r="AF40" s="11">
        <f>0+0+0</f>
        <v>0</v>
      </c>
      <c r="AG40" s="37">
        <f t="shared" si="0"/>
        <v>18</v>
      </c>
    </row>
    <row r="41" spans="2:33" ht="71.25" customHeight="1">
      <c r="B41" s="13">
        <v>31</v>
      </c>
      <c r="C41" s="14" t="s">
        <v>144</v>
      </c>
      <c r="D41" s="15" t="s">
        <v>145</v>
      </c>
      <c r="E41" s="11" t="s">
        <v>105</v>
      </c>
      <c r="F41" s="11">
        <v>1</v>
      </c>
      <c r="G41" s="11">
        <v>0</v>
      </c>
      <c r="H41" s="11">
        <v>3</v>
      </c>
      <c r="I41" s="11">
        <v>0</v>
      </c>
      <c r="J41" s="11">
        <v>30</v>
      </c>
      <c r="K41" s="11">
        <v>3</v>
      </c>
      <c r="L41" s="11">
        <v>0</v>
      </c>
      <c r="M41" s="38">
        <v>14</v>
      </c>
      <c r="N41" s="11"/>
      <c r="O41" s="11">
        <v>1</v>
      </c>
      <c r="P41" s="11">
        <v>31</v>
      </c>
      <c r="Q41" s="11">
        <v>0</v>
      </c>
      <c r="R41" s="11">
        <v>7</v>
      </c>
      <c r="S41" s="36">
        <v>0</v>
      </c>
      <c r="T41" s="36"/>
      <c r="U41" s="36">
        <v>3</v>
      </c>
      <c r="V41" s="11">
        <f>1+11</f>
        <v>12</v>
      </c>
      <c r="W41" s="36"/>
      <c r="X41" s="36">
        <v>5</v>
      </c>
      <c r="Y41" s="36">
        <v>0</v>
      </c>
      <c r="Z41" s="36">
        <v>7</v>
      </c>
      <c r="AA41" s="11">
        <v>0</v>
      </c>
      <c r="AB41" s="36"/>
      <c r="AC41" s="11">
        <v>1</v>
      </c>
      <c r="AD41" s="11">
        <v>0</v>
      </c>
      <c r="AE41" s="36">
        <v>1</v>
      </c>
      <c r="AF41" s="11">
        <f>0+5+0</f>
        <v>5</v>
      </c>
      <c r="AG41" s="37">
        <f t="shared" si="0"/>
        <v>124</v>
      </c>
    </row>
    <row r="42" spans="2:33" ht="71.25" customHeight="1">
      <c r="B42" s="13">
        <v>32</v>
      </c>
      <c r="C42" s="14" t="s">
        <v>146</v>
      </c>
      <c r="D42" s="15" t="s">
        <v>147</v>
      </c>
      <c r="E42" s="11" t="s">
        <v>91</v>
      </c>
      <c r="F42" s="11">
        <v>0</v>
      </c>
      <c r="G42" s="11">
        <v>0</v>
      </c>
      <c r="H42" s="11">
        <v>4</v>
      </c>
      <c r="I42" s="11">
        <v>0</v>
      </c>
      <c r="J42" s="11">
        <v>4</v>
      </c>
      <c r="K42" s="11"/>
      <c r="L42" s="11">
        <v>0</v>
      </c>
      <c r="M42" s="38">
        <v>2</v>
      </c>
      <c r="N42" s="11">
        <v>18</v>
      </c>
      <c r="O42" s="11">
        <v>0</v>
      </c>
      <c r="P42" s="11">
        <v>6</v>
      </c>
      <c r="Q42" s="11">
        <v>6</v>
      </c>
      <c r="R42" s="11"/>
      <c r="S42" s="36">
        <v>0</v>
      </c>
      <c r="T42" s="36"/>
      <c r="U42" s="36">
        <v>0</v>
      </c>
      <c r="V42" s="11">
        <v>0</v>
      </c>
      <c r="W42" s="36">
        <v>26</v>
      </c>
      <c r="X42" s="36">
        <v>6</v>
      </c>
      <c r="Y42" s="36">
        <v>0</v>
      </c>
      <c r="Z42" s="36">
        <v>0</v>
      </c>
      <c r="AA42" s="11">
        <v>0</v>
      </c>
      <c r="AB42" s="36"/>
      <c r="AC42" s="11">
        <v>4</v>
      </c>
      <c r="AD42" s="11">
        <v>0</v>
      </c>
      <c r="AE42" s="36"/>
      <c r="AF42" s="11">
        <v>0</v>
      </c>
      <c r="AG42" s="37">
        <f t="shared" si="0"/>
        <v>76</v>
      </c>
    </row>
    <row r="43" spans="2:33" ht="71.25" customHeight="1">
      <c r="B43" s="13">
        <v>33</v>
      </c>
      <c r="C43" s="14" t="s">
        <v>148</v>
      </c>
      <c r="D43" s="15" t="s">
        <v>7</v>
      </c>
      <c r="E43" s="11" t="s">
        <v>91</v>
      </c>
      <c r="F43" s="11">
        <v>0</v>
      </c>
      <c r="G43" s="11"/>
      <c r="H43" s="11">
        <v>0</v>
      </c>
      <c r="I43" s="11">
        <v>0</v>
      </c>
      <c r="J43" s="11"/>
      <c r="K43" s="11"/>
      <c r="L43" s="11"/>
      <c r="M43" s="38">
        <v>1</v>
      </c>
      <c r="N43" s="11"/>
      <c r="O43" s="11">
        <v>0</v>
      </c>
      <c r="P43" s="11"/>
      <c r="Q43" s="11">
        <v>0</v>
      </c>
      <c r="R43" s="11">
        <v>0</v>
      </c>
      <c r="S43" s="36">
        <v>0</v>
      </c>
      <c r="T43" s="36"/>
      <c r="U43" s="36">
        <v>0</v>
      </c>
      <c r="V43" s="11">
        <v>0</v>
      </c>
      <c r="W43" s="36"/>
      <c r="X43" s="36">
        <v>0</v>
      </c>
      <c r="Y43" s="36">
        <v>0</v>
      </c>
      <c r="Z43" s="36">
        <v>0</v>
      </c>
      <c r="AA43" s="11"/>
      <c r="AB43" s="36"/>
      <c r="AC43" s="11"/>
      <c r="AD43" s="11"/>
      <c r="AE43" s="36"/>
      <c r="AF43" s="11">
        <v>0</v>
      </c>
      <c r="AG43" s="37">
        <f t="shared" si="0"/>
        <v>1</v>
      </c>
    </row>
    <row r="44" spans="2:33" ht="71.25" customHeight="1">
      <c r="B44" s="13">
        <v>34</v>
      </c>
      <c r="C44" s="14" t="s">
        <v>149</v>
      </c>
      <c r="D44" s="15" t="s">
        <v>8</v>
      </c>
      <c r="E44" s="11" t="s">
        <v>91</v>
      </c>
      <c r="F44" s="11">
        <v>0</v>
      </c>
      <c r="G44" s="11"/>
      <c r="H44" s="11">
        <v>0</v>
      </c>
      <c r="I44" s="11">
        <v>0</v>
      </c>
      <c r="J44" s="11"/>
      <c r="K44" s="11"/>
      <c r="L44" s="11">
        <v>0</v>
      </c>
      <c r="M44" s="38">
        <v>1</v>
      </c>
      <c r="N44" s="11" t="s">
        <v>217</v>
      </c>
      <c r="O44" s="11">
        <v>0</v>
      </c>
      <c r="P44" s="11"/>
      <c r="Q44" s="11">
        <v>0</v>
      </c>
      <c r="R44" s="11">
        <v>0</v>
      </c>
      <c r="S44" s="36">
        <v>0</v>
      </c>
      <c r="T44" s="36"/>
      <c r="U44" s="36">
        <v>0</v>
      </c>
      <c r="V44" s="11">
        <v>0</v>
      </c>
      <c r="W44" s="36"/>
      <c r="X44" s="36">
        <v>0</v>
      </c>
      <c r="Y44" s="36">
        <v>0</v>
      </c>
      <c r="Z44" s="36">
        <v>0</v>
      </c>
      <c r="AA44" s="11"/>
      <c r="AB44" s="36"/>
      <c r="AC44" s="11"/>
      <c r="AD44" s="11"/>
      <c r="AE44" s="36"/>
      <c r="AF44" s="11">
        <v>0</v>
      </c>
      <c r="AG44" s="37">
        <f t="shared" si="0"/>
        <v>1</v>
      </c>
    </row>
    <row r="45" spans="2:33" ht="71.25" customHeight="1">
      <c r="B45" s="13">
        <v>35</v>
      </c>
      <c r="C45" s="14" t="s">
        <v>150</v>
      </c>
      <c r="D45" s="15" t="s">
        <v>9</v>
      </c>
      <c r="E45" s="11" t="s">
        <v>91</v>
      </c>
      <c r="F45" s="11">
        <v>0</v>
      </c>
      <c r="G45" s="11"/>
      <c r="H45" s="11">
        <v>0</v>
      </c>
      <c r="I45" s="11">
        <v>0</v>
      </c>
      <c r="J45" s="11"/>
      <c r="K45" s="11"/>
      <c r="L45" s="11">
        <v>0</v>
      </c>
      <c r="M45" s="38">
        <v>0</v>
      </c>
      <c r="N45" s="11" t="s">
        <v>217</v>
      </c>
      <c r="O45" s="11">
        <v>0</v>
      </c>
      <c r="P45" s="11"/>
      <c r="Q45" s="11">
        <v>0</v>
      </c>
      <c r="R45" s="11">
        <v>0</v>
      </c>
      <c r="S45" s="36">
        <v>0</v>
      </c>
      <c r="T45" s="36"/>
      <c r="U45" s="36">
        <v>0</v>
      </c>
      <c r="V45" s="11">
        <v>0</v>
      </c>
      <c r="W45" s="36"/>
      <c r="X45" s="36">
        <v>0</v>
      </c>
      <c r="Y45" s="36">
        <v>0</v>
      </c>
      <c r="Z45" s="36">
        <v>0</v>
      </c>
      <c r="AA45" s="11"/>
      <c r="AB45" s="36"/>
      <c r="AC45" s="11"/>
      <c r="AD45" s="11"/>
      <c r="AE45" s="36"/>
      <c r="AF45" s="11">
        <v>0</v>
      </c>
      <c r="AG45" s="37">
        <f t="shared" si="0"/>
        <v>0</v>
      </c>
    </row>
    <row r="46" spans="2:33" ht="71.25" customHeight="1">
      <c r="B46" s="13">
        <v>36</v>
      </c>
      <c r="C46" s="14" t="s">
        <v>151</v>
      </c>
      <c r="D46" s="15" t="s">
        <v>152</v>
      </c>
      <c r="E46" s="11" t="s">
        <v>91</v>
      </c>
      <c r="F46" s="11">
        <v>0</v>
      </c>
      <c r="G46" s="11"/>
      <c r="H46" s="11">
        <v>0</v>
      </c>
      <c r="I46" s="11">
        <v>0</v>
      </c>
      <c r="J46" s="11">
        <v>0</v>
      </c>
      <c r="K46" s="11"/>
      <c r="L46" s="11">
        <v>0</v>
      </c>
      <c r="M46" s="38">
        <v>0</v>
      </c>
      <c r="N46" s="11"/>
      <c r="O46" s="11">
        <v>0</v>
      </c>
      <c r="P46" s="11">
        <v>0</v>
      </c>
      <c r="Q46" s="11">
        <v>1</v>
      </c>
      <c r="R46" s="11"/>
      <c r="S46" s="36">
        <v>0</v>
      </c>
      <c r="T46" s="36"/>
      <c r="U46" s="36">
        <v>0</v>
      </c>
      <c r="V46" s="11">
        <v>0</v>
      </c>
      <c r="W46" s="36">
        <v>0</v>
      </c>
      <c r="X46" s="36">
        <v>0</v>
      </c>
      <c r="Y46" s="36">
        <v>0</v>
      </c>
      <c r="Z46" s="36">
        <v>0</v>
      </c>
      <c r="AA46" s="11">
        <v>0</v>
      </c>
      <c r="AB46" s="36"/>
      <c r="AC46" s="11">
        <v>0</v>
      </c>
      <c r="AD46" s="11">
        <v>0</v>
      </c>
      <c r="AE46" s="36"/>
      <c r="AF46" s="11">
        <v>0</v>
      </c>
      <c r="AG46" s="37">
        <f t="shared" si="0"/>
        <v>1</v>
      </c>
    </row>
    <row r="47" spans="2:33" ht="71.25" customHeight="1">
      <c r="B47" s="13">
        <v>37</v>
      </c>
      <c r="C47" s="14" t="s">
        <v>153</v>
      </c>
      <c r="D47" s="15" t="s">
        <v>4</v>
      </c>
      <c r="E47" s="11" t="s">
        <v>91</v>
      </c>
      <c r="F47" s="11">
        <v>0</v>
      </c>
      <c r="G47" s="11"/>
      <c r="H47" s="11">
        <v>0</v>
      </c>
      <c r="I47" s="11">
        <v>0</v>
      </c>
      <c r="J47" s="11"/>
      <c r="K47" s="11"/>
      <c r="L47" s="11">
        <v>0</v>
      </c>
      <c r="M47" s="38">
        <v>1</v>
      </c>
      <c r="N47" s="11"/>
      <c r="O47" s="11">
        <v>0</v>
      </c>
      <c r="P47" s="11"/>
      <c r="Q47" s="11">
        <v>0</v>
      </c>
      <c r="R47" s="11">
        <v>0</v>
      </c>
      <c r="S47" s="36">
        <v>0</v>
      </c>
      <c r="T47" s="36"/>
      <c r="U47" s="36">
        <v>0</v>
      </c>
      <c r="V47" s="11">
        <v>0</v>
      </c>
      <c r="W47" s="36"/>
      <c r="X47" s="36">
        <v>0</v>
      </c>
      <c r="Y47" s="36">
        <v>0</v>
      </c>
      <c r="Z47" s="36">
        <v>0</v>
      </c>
      <c r="AA47" s="11"/>
      <c r="AB47" s="36"/>
      <c r="AC47" s="11"/>
      <c r="AD47" s="11"/>
      <c r="AE47" s="36"/>
      <c r="AF47" s="11">
        <v>0</v>
      </c>
      <c r="AG47" s="37">
        <f t="shared" si="0"/>
        <v>1</v>
      </c>
    </row>
    <row r="48" spans="2:33" ht="71.25" customHeight="1">
      <c r="B48" s="13">
        <v>38</v>
      </c>
      <c r="C48" s="14" t="s">
        <v>154</v>
      </c>
      <c r="D48" s="15" t="s">
        <v>5</v>
      </c>
      <c r="E48" s="11" t="s">
        <v>91</v>
      </c>
      <c r="F48" s="11">
        <v>0</v>
      </c>
      <c r="G48" s="11"/>
      <c r="H48" s="11">
        <v>0</v>
      </c>
      <c r="I48" s="11">
        <v>0</v>
      </c>
      <c r="J48" s="11"/>
      <c r="K48" s="11"/>
      <c r="L48" s="11">
        <v>0</v>
      </c>
      <c r="M48" s="38">
        <v>0</v>
      </c>
      <c r="N48" s="11" t="s">
        <v>217</v>
      </c>
      <c r="O48" s="11">
        <v>0</v>
      </c>
      <c r="P48" s="11"/>
      <c r="Q48" s="11">
        <v>0</v>
      </c>
      <c r="R48" s="11">
        <v>0</v>
      </c>
      <c r="S48" s="36">
        <v>0</v>
      </c>
      <c r="T48" s="36"/>
      <c r="U48" s="36">
        <v>0</v>
      </c>
      <c r="V48" s="11">
        <v>0</v>
      </c>
      <c r="W48" s="36"/>
      <c r="X48" s="36">
        <v>0</v>
      </c>
      <c r="Y48" s="36">
        <v>0</v>
      </c>
      <c r="Z48" s="36">
        <v>0</v>
      </c>
      <c r="AA48" s="11"/>
      <c r="AB48" s="36"/>
      <c r="AC48" s="11"/>
      <c r="AD48" s="11"/>
      <c r="AE48" s="36"/>
      <c r="AF48" s="11">
        <v>0</v>
      </c>
      <c r="AG48" s="37">
        <f t="shared" si="0"/>
        <v>0</v>
      </c>
    </row>
    <row r="49" spans="2:33" ht="71.25" customHeight="1">
      <c r="B49" s="13">
        <v>39</v>
      </c>
      <c r="C49" s="14" t="s">
        <v>155</v>
      </c>
      <c r="D49" s="15" t="s">
        <v>6</v>
      </c>
      <c r="E49" s="11" t="s">
        <v>91</v>
      </c>
      <c r="F49" s="11">
        <v>0</v>
      </c>
      <c r="G49" s="11"/>
      <c r="H49" s="11">
        <v>0</v>
      </c>
      <c r="I49" s="11">
        <v>0</v>
      </c>
      <c r="J49" s="11"/>
      <c r="K49" s="11"/>
      <c r="L49" s="11">
        <v>0</v>
      </c>
      <c r="M49" s="38">
        <v>0</v>
      </c>
      <c r="N49" s="11" t="s">
        <v>217</v>
      </c>
      <c r="O49" s="11">
        <v>0</v>
      </c>
      <c r="P49" s="11"/>
      <c r="Q49" s="11">
        <v>0</v>
      </c>
      <c r="R49" s="11">
        <v>0</v>
      </c>
      <c r="S49" s="36">
        <v>0</v>
      </c>
      <c r="T49" s="36"/>
      <c r="U49" s="36">
        <v>0</v>
      </c>
      <c r="V49" s="11">
        <v>0</v>
      </c>
      <c r="W49" s="36"/>
      <c r="X49" s="36">
        <v>0</v>
      </c>
      <c r="Y49" s="36">
        <v>0</v>
      </c>
      <c r="Z49" s="36">
        <v>0</v>
      </c>
      <c r="AA49" s="11"/>
      <c r="AB49" s="36"/>
      <c r="AC49" s="11"/>
      <c r="AD49" s="11"/>
      <c r="AE49" s="36"/>
      <c r="AF49" s="11">
        <v>0</v>
      </c>
      <c r="AG49" s="37">
        <f t="shared" si="0"/>
        <v>0</v>
      </c>
    </row>
    <row r="50" spans="2:33" ht="71.25" customHeight="1">
      <c r="B50" s="13">
        <v>40</v>
      </c>
      <c r="C50" s="14" t="s">
        <v>156</v>
      </c>
      <c r="D50" s="15" t="s">
        <v>157</v>
      </c>
      <c r="E50" s="11" t="s">
        <v>91</v>
      </c>
      <c r="F50" s="11">
        <v>0</v>
      </c>
      <c r="G50" s="11"/>
      <c r="H50" s="11">
        <v>2</v>
      </c>
      <c r="I50" s="11">
        <v>2</v>
      </c>
      <c r="J50" s="11">
        <v>0</v>
      </c>
      <c r="K50" s="11"/>
      <c r="L50" s="11">
        <v>0</v>
      </c>
      <c r="M50" s="38">
        <v>0</v>
      </c>
      <c r="N50" s="11"/>
      <c r="O50" s="11">
        <v>0</v>
      </c>
      <c r="P50" s="11">
        <v>0</v>
      </c>
      <c r="Q50" s="11">
        <v>0</v>
      </c>
      <c r="R50" s="11"/>
      <c r="S50" s="36">
        <v>0</v>
      </c>
      <c r="T50" s="36"/>
      <c r="U50" s="36">
        <v>0</v>
      </c>
      <c r="V50" s="11">
        <v>1</v>
      </c>
      <c r="W50" s="36"/>
      <c r="X50" s="36">
        <v>0</v>
      </c>
      <c r="Y50" s="36">
        <v>0</v>
      </c>
      <c r="Z50" s="36">
        <v>0</v>
      </c>
      <c r="AA50" s="11">
        <v>0</v>
      </c>
      <c r="AB50" s="36"/>
      <c r="AC50" s="11">
        <v>0</v>
      </c>
      <c r="AD50" s="11">
        <v>0</v>
      </c>
      <c r="AE50" s="36"/>
      <c r="AF50" s="11">
        <v>0</v>
      </c>
      <c r="AG50" s="37">
        <f t="shared" si="0"/>
        <v>5</v>
      </c>
    </row>
    <row r="51" spans="2:33" ht="71.25" customHeight="1">
      <c r="B51" s="13">
        <v>41</v>
      </c>
      <c r="C51" s="14" t="s">
        <v>158</v>
      </c>
      <c r="D51" s="15" t="s">
        <v>1</v>
      </c>
      <c r="E51" s="11" t="s">
        <v>91</v>
      </c>
      <c r="F51" s="11">
        <v>0</v>
      </c>
      <c r="G51" s="11"/>
      <c r="H51" s="11">
        <v>1</v>
      </c>
      <c r="I51" s="11">
        <v>0</v>
      </c>
      <c r="J51" s="11"/>
      <c r="K51" s="11"/>
      <c r="L51" s="11">
        <v>0</v>
      </c>
      <c r="M51" s="38">
        <v>4</v>
      </c>
      <c r="N51" s="11"/>
      <c r="O51" s="11">
        <v>0</v>
      </c>
      <c r="P51" s="11"/>
      <c r="Q51" s="11">
        <v>0</v>
      </c>
      <c r="R51" s="11">
        <v>0</v>
      </c>
      <c r="S51" s="36">
        <v>0</v>
      </c>
      <c r="T51" s="36"/>
      <c r="U51" s="36">
        <v>0</v>
      </c>
      <c r="V51" s="11">
        <v>0</v>
      </c>
      <c r="W51" s="36"/>
      <c r="X51" s="36">
        <v>0</v>
      </c>
      <c r="Y51" s="36">
        <v>0</v>
      </c>
      <c r="Z51" s="36">
        <v>0</v>
      </c>
      <c r="AA51" s="11"/>
      <c r="AB51" s="36"/>
      <c r="AC51" s="11"/>
      <c r="AD51" s="11"/>
      <c r="AE51" s="36"/>
      <c r="AF51" s="11">
        <v>0</v>
      </c>
      <c r="AG51" s="37">
        <f t="shared" si="0"/>
        <v>5</v>
      </c>
    </row>
    <row r="52" spans="2:33" ht="71.25" customHeight="1">
      <c r="B52" s="13">
        <v>42</v>
      </c>
      <c r="C52" s="14" t="s">
        <v>159</v>
      </c>
      <c r="D52" s="15" t="s">
        <v>2</v>
      </c>
      <c r="E52" s="11" t="s">
        <v>91</v>
      </c>
      <c r="F52" s="11">
        <v>0</v>
      </c>
      <c r="G52" s="11"/>
      <c r="H52" s="11">
        <v>0</v>
      </c>
      <c r="I52" s="11">
        <v>0</v>
      </c>
      <c r="J52" s="11"/>
      <c r="K52" s="11"/>
      <c r="L52" s="11">
        <v>0</v>
      </c>
      <c r="M52" s="38">
        <v>0</v>
      </c>
      <c r="N52" s="11" t="s">
        <v>217</v>
      </c>
      <c r="O52" s="11"/>
      <c r="P52" s="11"/>
      <c r="Q52" s="11">
        <v>0</v>
      </c>
      <c r="R52" s="11">
        <v>0</v>
      </c>
      <c r="S52" s="36">
        <v>0</v>
      </c>
      <c r="T52" s="36"/>
      <c r="U52" s="36">
        <v>0</v>
      </c>
      <c r="V52" s="11">
        <v>0</v>
      </c>
      <c r="W52" s="36"/>
      <c r="X52" s="36">
        <v>0</v>
      </c>
      <c r="Y52" s="36">
        <v>0</v>
      </c>
      <c r="Z52" s="36">
        <v>0</v>
      </c>
      <c r="AA52" s="11"/>
      <c r="AB52" s="36"/>
      <c r="AC52" s="11"/>
      <c r="AD52" s="11"/>
      <c r="AE52" s="36"/>
      <c r="AF52" s="11">
        <v>0</v>
      </c>
      <c r="AG52" s="37">
        <f t="shared" si="0"/>
        <v>0</v>
      </c>
    </row>
    <row r="53" spans="2:33" ht="71.25" customHeight="1">
      <c r="B53" s="13">
        <v>43</v>
      </c>
      <c r="C53" s="14" t="s">
        <v>160</v>
      </c>
      <c r="D53" s="15" t="s">
        <v>3</v>
      </c>
      <c r="E53" s="11" t="s">
        <v>91</v>
      </c>
      <c r="F53" s="11">
        <v>0</v>
      </c>
      <c r="G53" s="11"/>
      <c r="H53" s="11">
        <v>0</v>
      </c>
      <c r="I53" s="11">
        <v>0</v>
      </c>
      <c r="J53" s="11"/>
      <c r="K53" s="11"/>
      <c r="L53" s="11">
        <v>0</v>
      </c>
      <c r="M53" s="38">
        <v>0</v>
      </c>
      <c r="N53" s="11" t="s">
        <v>217</v>
      </c>
      <c r="O53" s="11"/>
      <c r="P53" s="11"/>
      <c r="Q53" s="11">
        <v>0</v>
      </c>
      <c r="R53" s="11">
        <v>0</v>
      </c>
      <c r="S53" s="36">
        <v>0</v>
      </c>
      <c r="T53" s="36"/>
      <c r="U53" s="36">
        <v>0</v>
      </c>
      <c r="V53" s="11">
        <v>0</v>
      </c>
      <c r="W53" s="36"/>
      <c r="X53" s="36">
        <v>0</v>
      </c>
      <c r="Y53" s="36">
        <v>0</v>
      </c>
      <c r="Z53" s="36">
        <v>0</v>
      </c>
      <c r="AA53" s="11"/>
      <c r="AB53" s="36"/>
      <c r="AC53" s="11"/>
      <c r="AD53" s="11"/>
      <c r="AE53" s="36"/>
      <c r="AF53" s="11">
        <v>0</v>
      </c>
      <c r="AG53" s="37">
        <f t="shared" si="0"/>
        <v>0</v>
      </c>
    </row>
    <row r="54" spans="2:33" ht="71.25" customHeight="1">
      <c r="B54" s="15"/>
      <c r="C54" s="10" t="s">
        <v>161</v>
      </c>
      <c r="D54" s="15"/>
      <c r="E54" s="11"/>
      <c r="F54" s="11"/>
      <c r="G54" s="11"/>
      <c r="H54" s="5">
        <v>124</v>
      </c>
      <c r="J54" s="11"/>
      <c r="K54" s="11"/>
      <c r="L54" s="11"/>
      <c r="M54" s="38"/>
      <c r="N54" s="11"/>
      <c r="O54" s="11"/>
      <c r="P54" s="11"/>
      <c r="Q54" s="11"/>
      <c r="R54" s="11">
        <v>0</v>
      </c>
      <c r="S54" s="36"/>
      <c r="T54" s="36"/>
      <c r="U54" s="36"/>
      <c r="V54" s="11"/>
      <c r="W54" s="36"/>
      <c r="X54" s="36">
        <v>104</v>
      </c>
      <c r="Y54" s="36"/>
      <c r="Z54" s="36"/>
      <c r="AA54" s="11"/>
      <c r="AB54" s="36"/>
      <c r="AC54" s="11"/>
      <c r="AD54" s="11"/>
      <c r="AE54" s="36"/>
      <c r="AF54" s="11"/>
      <c r="AG54" s="37">
        <f t="shared" si="0"/>
        <v>228</v>
      </c>
    </row>
    <row r="55" spans="2:33" ht="71.25" customHeight="1">
      <c r="B55" s="13">
        <v>44</v>
      </c>
      <c r="C55" s="16" t="s">
        <v>162</v>
      </c>
      <c r="D55" s="15" t="s">
        <v>163</v>
      </c>
      <c r="E55" s="11" t="s">
        <v>105</v>
      </c>
      <c r="F55" s="11">
        <v>22</v>
      </c>
      <c r="G55" s="11"/>
      <c r="H55" s="11">
        <v>124</v>
      </c>
      <c r="I55" s="11">
        <v>40</v>
      </c>
      <c r="J55" s="11">
        <f>0+20044</f>
        <v>20044</v>
      </c>
      <c r="K55" s="11">
        <v>458</v>
      </c>
      <c r="L55" s="11">
        <v>41</v>
      </c>
      <c r="M55" s="38">
        <v>20</v>
      </c>
      <c r="N55" s="11">
        <v>261</v>
      </c>
      <c r="O55" s="11">
        <v>30</v>
      </c>
      <c r="P55" s="11">
        <v>434</v>
      </c>
      <c r="Q55" s="11">
        <v>4</v>
      </c>
      <c r="R55" s="11">
        <v>164</v>
      </c>
      <c r="S55" s="36">
        <v>129</v>
      </c>
      <c r="T55" s="36"/>
      <c r="U55" s="36">
        <v>0</v>
      </c>
      <c r="V55" s="11">
        <f>15+19+22+22</f>
        <v>78</v>
      </c>
      <c r="W55" s="36"/>
      <c r="X55" s="36">
        <v>0</v>
      </c>
      <c r="Y55" s="36">
        <v>3854</v>
      </c>
      <c r="Z55" s="36">
        <v>70</v>
      </c>
      <c r="AA55" s="11">
        <v>9</v>
      </c>
      <c r="AB55" s="36"/>
      <c r="AC55" s="11"/>
      <c r="AD55" s="11">
        <v>21</v>
      </c>
      <c r="AE55" s="36">
        <v>324</v>
      </c>
      <c r="AF55" s="11">
        <f>18+10</f>
        <v>28</v>
      </c>
      <c r="AG55" s="37">
        <f t="shared" si="0"/>
        <v>26155</v>
      </c>
    </row>
    <row r="56" spans="2:33" ht="71.25" customHeight="1">
      <c r="B56" s="14">
        <v>45</v>
      </c>
      <c r="C56" s="16" t="s">
        <v>164</v>
      </c>
      <c r="D56" s="15" t="s">
        <v>165</v>
      </c>
      <c r="E56" s="11" t="s">
        <v>10</v>
      </c>
      <c r="F56" s="11">
        <v>0</v>
      </c>
      <c r="G56" s="11"/>
      <c r="H56" s="11" t="s">
        <v>215</v>
      </c>
      <c r="I56" s="11">
        <v>1</v>
      </c>
      <c r="J56" s="11">
        <f>0+1594</f>
        <v>1594</v>
      </c>
      <c r="K56" s="11">
        <v>11</v>
      </c>
      <c r="L56" s="11"/>
      <c r="M56" s="38">
        <v>2</v>
      </c>
      <c r="N56" s="11">
        <v>6</v>
      </c>
      <c r="O56" s="11">
        <v>12</v>
      </c>
      <c r="P56" s="11">
        <v>3</v>
      </c>
      <c r="Q56" s="11"/>
      <c r="R56" s="11">
        <v>0</v>
      </c>
      <c r="S56" s="36">
        <v>1</v>
      </c>
      <c r="T56" s="36"/>
      <c r="U56" s="36">
        <v>0</v>
      </c>
      <c r="V56" s="11">
        <f>2+2</f>
        <v>4</v>
      </c>
      <c r="W56" s="36"/>
      <c r="X56" s="36"/>
      <c r="Y56" s="36">
        <v>3974</v>
      </c>
      <c r="Z56" s="36">
        <v>0</v>
      </c>
      <c r="AA56" s="11">
        <v>2</v>
      </c>
      <c r="AB56" s="36"/>
      <c r="AC56" s="11"/>
      <c r="AD56" s="11">
        <v>1</v>
      </c>
      <c r="AE56" s="36">
        <v>152</v>
      </c>
      <c r="AF56" s="11">
        <v>0</v>
      </c>
      <c r="AG56" s="37">
        <f>SUM(F56:AF56)</f>
        <v>5763</v>
      </c>
    </row>
    <row r="57" spans="2:7" ht="15">
      <c r="B57" s="17"/>
      <c r="C57" s="18"/>
      <c r="D57" s="18"/>
      <c r="E57" s="18"/>
      <c r="F57" s="18"/>
      <c r="G57" s="18"/>
    </row>
  </sheetData>
  <sheetProtection selectLockedCells="1"/>
  <mergeCells count="3">
    <mergeCell ref="B4:F4"/>
    <mergeCell ref="F7:AG7"/>
    <mergeCell ref="B6:AG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11</v>
      </c>
      <c r="C1" s="1" t="s">
        <v>12</v>
      </c>
      <c r="D1" s="1" t="s">
        <v>13</v>
      </c>
    </row>
    <row r="2" spans="2:4" ht="15">
      <c r="B2" s="1"/>
      <c r="C2" s="4" t="s">
        <v>81</v>
      </c>
      <c r="D2" s="1"/>
    </row>
    <row r="3" spans="2:4" ht="15">
      <c r="B3" s="2" t="s">
        <v>15</v>
      </c>
      <c r="C3" s="3" t="s">
        <v>16</v>
      </c>
      <c r="D3" s="3" t="s">
        <v>17</v>
      </c>
    </row>
    <row r="4" spans="2:4" ht="15">
      <c r="B4" s="2" t="s">
        <v>18</v>
      </c>
      <c r="C4" s="3" t="s">
        <v>19</v>
      </c>
      <c r="D4" s="3" t="s">
        <v>17</v>
      </c>
    </row>
    <row r="5" spans="2:4" ht="15">
      <c r="B5" s="2" t="s">
        <v>20</v>
      </c>
      <c r="C5" s="3" t="s">
        <v>21</v>
      </c>
      <c r="D5" s="3" t="s">
        <v>17</v>
      </c>
    </row>
    <row r="6" spans="2:4" ht="15">
      <c r="B6" s="2" t="s">
        <v>22</v>
      </c>
      <c r="C6" s="3" t="s">
        <v>23</v>
      </c>
      <c r="D6" s="3" t="s">
        <v>17</v>
      </c>
    </row>
    <row r="7" spans="2:4" ht="15">
      <c r="B7" s="2" t="s">
        <v>24</v>
      </c>
      <c r="C7" s="3" t="s">
        <v>25</v>
      </c>
      <c r="D7" s="3" t="s">
        <v>17</v>
      </c>
    </row>
    <row r="8" spans="2:4" ht="15">
      <c r="B8" s="2"/>
      <c r="C8" s="3"/>
      <c r="D8" s="3"/>
    </row>
    <row r="9" spans="2:4" ht="15">
      <c r="B9" s="2"/>
      <c r="C9" s="4" t="s">
        <v>81</v>
      </c>
      <c r="D9" s="3"/>
    </row>
    <row r="10" spans="2:4" ht="15">
      <c r="B10" s="2" t="s">
        <v>26</v>
      </c>
      <c r="C10" s="3" t="s">
        <v>27</v>
      </c>
      <c r="D10" s="3" t="s">
        <v>28</v>
      </c>
    </row>
    <row r="11" spans="2:4" ht="15">
      <c r="B11" s="2" t="s">
        <v>29</v>
      </c>
      <c r="C11" s="3" t="s">
        <v>30</v>
      </c>
      <c r="D11" s="3" t="s">
        <v>28</v>
      </c>
    </row>
    <row r="12" spans="2:4" ht="15">
      <c r="B12" s="2" t="s">
        <v>31</v>
      </c>
      <c r="C12" s="3" t="s">
        <v>32</v>
      </c>
      <c r="D12" s="3" t="s">
        <v>28</v>
      </c>
    </row>
    <row r="13" spans="2:4" ht="15">
      <c r="B13" s="2" t="s">
        <v>33</v>
      </c>
      <c r="C13" s="3" t="s">
        <v>34</v>
      </c>
      <c r="D13" s="3" t="s">
        <v>28</v>
      </c>
    </row>
    <row r="14" spans="2:4" ht="15">
      <c r="B14" s="2" t="s">
        <v>35</v>
      </c>
      <c r="C14" s="3" t="s">
        <v>36</v>
      </c>
      <c r="D14" s="3" t="s">
        <v>28</v>
      </c>
    </row>
    <row r="15" spans="2:4" ht="15">
      <c r="B15" s="2" t="s">
        <v>37</v>
      </c>
      <c r="C15" s="3" t="s">
        <v>38</v>
      </c>
      <c r="D15" s="3" t="s">
        <v>28</v>
      </c>
    </row>
    <row r="16" spans="2:4" ht="15">
      <c r="B16" s="2" t="s">
        <v>39</v>
      </c>
      <c r="C16" s="3" t="s">
        <v>40</v>
      </c>
      <c r="D16" s="3" t="s">
        <v>28</v>
      </c>
    </row>
    <row r="17" spans="2:4" ht="15">
      <c r="B17" s="2" t="s">
        <v>41</v>
      </c>
      <c r="C17" s="3" t="s">
        <v>42</v>
      </c>
      <c r="D17" s="3" t="s">
        <v>28</v>
      </c>
    </row>
    <row r="18" spans="2:4" ht="15">
      <c r="B18" s="2" t="s">
        <v>43</v>
      </c>
      <c r="C18" s="3" t="s">
        <v>44</v>
      </c>
      <c r="D18" s="3" t="s">
        <v>28</v>
      </c>
    </row>
    <row r="19" spans="2:4" ht="15">
      <c r="B19" s="2" t="s">
        <v>45</v>
      </c>
      <c r="C19" s="3" t="s">
        <v>46</v>
      </c>
      <c r="D19" s="3" t="s">
        <v>28</v>
      </c>
    </row>
    <row r="20" spans="2:4" ht="15">
      <c r="B20" s="2" t="s">
        <v>47</v>
      </c>
      <c r="C20" s="3" t="s">
        <v>48</v>
      </c>
      <c r="D20" s="3" t="s">
        <v>28</v>
      </c>
    </row>
    <row r="21" spans="2:4" ht="15">
      <c r="B21" s="2" t="s">
        <v>49</v>
      </c>
      <c r="C21" s="3" t="s">
        <v>50</v>
      </c>
      <c r="D21" s="3" t="s">
        <v>28</v>
      </c>
    </row>
    <row r="22" spans="2:4" ht="15">
      <c r="B22" s="2" t="s">
        <v>51</v>
      </c>
      <c r="C22" s="3" t="s">
        <v>52</v>
      </c>
      <c r="D22" s="3" t="s">
        <v>28</v>
      </c>
    </row>
    <row r="23" spans="2:4" ht="15">
      <c r="B23" s="2" t="s">
        <v>53</v>
      </c>
      <c r="C23" s="3" t="s">
        <v>54</v>
      </c>
      <c r="D23" s="3" t="s">
        <v>28</v>
      </c>
    </row>
    <row r="24" spans="2:4" ht="15">
      <c r="B24" s="2" t="s">
        <v>55</v>
      </c>
      <c r="C24" s="3" t="s">
        <v>56</v>
      </c>
      <c r="D24" s="3" t="s">
        <v>28</v>
      </c>
    </row>
    <row r="25" spans="2:4" ht="15">
      <c r="B25" s="2" t="s">
        <v>57</v>
      </c>
      <c r="C25" s="3" t="s">
        <v>58</v>
      </c>
      <c r="D25" s="3" t="s">
        <v>28</v>
      </c>
    </row>
    <row r="26" spans="2:4" ht="15">
      <c r="B26" s="2" t="s">
        <v>59</v>
      </c>
      <c r="C26" s="3" t="s">
        <v>60</v>
      </c>
      <c r="D26" s="3" t="s">
        <v>28</v>
      </c>
    </row>
    <row r="27" spans="2:4" ht="15">
      <c r="B27" s="2" t="s">
        <v>61</v>
      </c>
      <c r="C27" s="3" t="s">
        <v>62</v>
      </c>
      <c r="D27" s="3" t="s">
        <v>28</v>
      </c>
    </row>
    <row r="28" spans="2:4" ht="15">
      <c r="B28" s="2" t="s">
        <v>63</v>
      </c>
      <c r="C28" s="3" t="s">
        <v>64</v>
      </c>
      <c r="D28" s="3" t="s">
        <v>28</v>
      </c>
    </row>
    <row r="29" spans="2:4" ht="15">
      <c r="B29" s="2" t="s">
        <v>65</v>
      </c>
      <c r="C29" s="3" t="s">
        <v>66</v>
      </c>
      <c r="D29" s="3" t="s">
        <v>28</v>
      </c>
    </row>
    <row r="30" spans="2:4" ht="15">
      <c r="B30" s="2" t="s">
        <v>67</v>
      </c>
      <c r="C30" s="3" t="s">
        <v>68</v>
      </c>
      <c r="D30" s="3" t="s">
        <v>28</v>
      </c>
    </row>
    <row r="31" spans="2:4" ht="15">
      <c r="B31" s="2" t="s">
        <v>69</v>
      </c>
      <c r="C31" s="3" t="s">
        <v>70</v>
      </c>
      <c r="D31" s="3" t="s">
        <v>28</v>
      </c>
    </row>
    <row r="32" spans="2:4" ht="15">
      <c r="B32" s="2" t="s">
        <v>71</v>
      </c>
      <c r="C32" s="3" t="s">
        <v>72</v>
      </c>
      <c r="D32" s="3" t="s">
        <v>28</v>
      </c>
    </row>
    <row r="33" spans="2:4" ht="15">
      <c r="B33" s="2" t="s">
        <v>73</v>
      </c>
      <c r="C33" s="3" t="s">
        <v>74</v>
      </c>
      <c r="D33" s="3" t="s">
        <v>28</v>
      </c>
    </row>
    <row r="34" spans="2:4" ht="15">
      <c r="B34" s="2" t="s">
        <v>75</v>
      </c>
      <c r="C34" s="3" t="s">
        <v>76</v>
      </c>
      <c r="D34" s="3" t="s">
        <v>28</v>
      </c>
    </row>
    <row r="35" spans="2:4" ht="15">
      <c r="B35" s="2" t="s">
        <v>77</v>
      </c>
      <c r="C35" s="3" t="s">
        <v>78</v>
      </c>
      <c r="D35" s="3" t="s">
        <v>28</v>
      </c>
    </row>
    <row r="36" spans="2:4" ht="15">
      <c r="B36" s="2" t="s">
        <v>79</v>
      </c>
      <c r="C36" s="3" t="s">
        <v>80</v>
      </c>
      <c r="D36" s="3" t="s">
        <v>28</v>
      </c>
    </row>
    <row r="38" ht="15">
      <c r="C38" s="3" t="s">
        <v>14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6" sqref="A36:B36"/>
    </sheetView>
  </sheetViews>
  <sheetFormatPr defaultColWidth="9.140625" defaultRowHeight="15"/>
  <cols>
    <col min="2" max="2" width="60.140625" style="0" customWidth="1"/>
  </cols>
  <sheetData>
    <row r="1" ht="15">
      <c r="A1" s="19" t="s">
        <v>185</v>
      </c>
    </row>
    <row r="3" spans="1:3" ht="15">
      <c r="A3" s="20" t="s">
        <v>186</v>
      </c>
      <c r="B3" s="20" t="s">
        <v>187</v>
      </c>
      <c r="C3" s="21" t="s">
        <v>188</v>
      </c>
    </row>
    <row r="4" spans="1:3" ht="15">
      <c r="A4" s="22">
        <v>3555</v>
      </c>
      <c r="B4" s="23" t="s">
        <v>166</v>
      </c>
      <c r="C4" s="24" t="s">
        <v>189</v>
      </c>
    </row>
    <row r="5" spans="1:3" ht="15">
      <c r="A5" s="25">
        <v>3568</v>
      </c>
      <c r="B5" s="26" t="s">
        <v>167</v>
      </c>
      <c r="C5" s="24" t="s">
        <v>190</v>
      </c>
    </row>
    <row r="6" spans="1:4" ht="15">
      <c r="A6" s="27">
        <v>9835</v>
      </c>
      <c r="B6" s="27" t="s">
        <v>168</v>
      </c>
      <c r="C6">
        <v>7617</v>
      </c>
      <c r="D6">
        <v>5190800</v>
      </c>
    </row>
    <row r="7" spans="1:6" ht="15">
      <c r="A7" s="27">
        <v>9921</v>
      </c>
      <c r="B7" s="27" t="s">
        <v>169</v>
      </c>
      <c r="C7">
        <v>7730</v>
      </c>
      <c r="D7">
        <v>5192100</v>
      </c>
      <c r="E7">
        <v>5220400</v>
      </c>
      <c r="F7">
        <v>5240100</v>
      </c>
    </row>
    <row r="8" spans="1:2" ht="15">
      <c r="A8" s="25">
        <v>10837</v>
      </c>
      <c r="B8" s="27" t="s">
        <v>170</v>
      </c>
    </row>
    <row r="9" spans="1:4" ht="15">
      <c r="A9" s="27">
        <v>10991</v>
      </c>
      <c r="B9" s="27" t="s">
        <v>171</v>
      </c>
      <c r="C9">
        <v>5200101</v>
      </c>
      <c r="D9" s="28">
        <v>5200102</v>
      </c>
    </row>
    <row r="10" spans="1:2" ht="15">
      <c r="A10" s="25">
        <v>11309</v>
      </c>
      <c r="B10" s="27" t="s">
        <v>172</v>
      </c>
    </row>
    <row r="11" spans="1:2" ht="15">
      <c r="A11" s="25">
        <v>11352</v>
      </c>
      <c r="B11" s="27" t="s">
        <v>173</v>
      </c>
    </row>
    <row r="12" spans="1:2" ht="15">
      <c r="A12" s="25">
        <v>11353</v>
      </c>
      <c r="B12" s="27" t="s">
        <v>174</v>
      </c>
    </row>
    <row r="13" spans="1:2" ht="15">
      <c r="A13" s="25">
        <v>11354</v>
      </c>
      <c r="B13" s="27" t="s">
        <v>175</v>
      </c>
    </row>
    <row r="14" spans="1:2" ht="15">
      <c r="A14" s="25">
        <v>11501</v>
      </c>
      <c r="B14" s="27" t="s">
        <v>176</v>
      </c>
    </row>
    <row r="15" spans="1:7" ht="15">
      <c r="A15" s="27">
        <v>3628</v>
      </c>
      <c r="B15" s="27" t="s">
        <v>177</v>
      </c>
      <c r="C15">
        <v>7970</v>
      </c>
      <c r="D15">
        <v>5201600</v>
      </c>
      <c r="F15" s="29" t="s">
        <v>191</v>
      </c>
      <c r="G15" s="30">
        <v>5201601</v>
      </c>
    </row>
    <row r="16" spans="1:3" ht="15">
      <c r="A16" s="25">
        <v>9888</v>
      </c>
      <c r="B16" s="27" t="s">
        <v>178</v>
      </c>
      <c r="C16" s="31" t="s">
        <v>192</v>
      </c>
    </row>
    <row r="17" spans="1:3" ht="15">
      <c r="A17" s="25">
        <v>10982</v>
      </c>
      <c r="B17" s="27" t="s">
        <v>193</v>
      </c>
      <c r="C17" s="31" t="s">
        <v>194</v>
      </c>
    </row>
    <row r="18" spans="1:3" ht="15">
      <c r="A18" s="25">
        <v>10983</v>
      </c>
      <c r="B18" s="27" t="s">
        <v>193</v>
      </c>
      <c r="C18" s="31" t="s">
        <v>195</v>
      </c>
    </row>
    <row r="19" spans="1:3" ht="15">
      <c r="A19" s="25">
        <v>10984</v>
      </c>
      <c r="B19" s="27" t="s">
        <v>193</v>
      </c>
      <c r="C19" s="31" t="s">
        <v>196</v>
      </c>
    </row>
    <row r="20" spans="1:5" ht="15">
      <c r="A20" s="27">
        <v>10011</v>
      </c>
      <c r="B20" s="27" t="s">
        <v>179</v>
      </c>
      <c r="C20">
        <v>1060</v>
      </c>
      <c r="D20">
        <v>1030103</v>
      </c>
      <c r="E20">
        <v>1030800</v>
      </c>
    </row>
    <row r="21" spans="1:6" ht="15">
      <c r="A21" s="27">
        <v>10012</v>
      </c>
      <c r="B21" s="27" t="s">
        <v>180</v>
      </c>
      <c r="C21">
        <v>1030801</v>
      </c>
      <c r="E21" s="31" t="s">
        <v>197</v>
      </c>
      <c r="F21" s="31"/>
    </row>
    <row r="22" spans="1:6" ht="15">
      <c r="A22" s="27">
        <v>10013</v>
      </c>
      <c r="B22" s="27" t="s">
        <v>181</v>
      </c>
      <c r="C22">
        <v>1030802</v>
      </c>
      <c r="E22" s="32">
        <v>1020200</v>
      </c>
      <c r="F22" s="31" t="s">
        <v>198</v>
      </c>
    </row>
    <row r="23" spans="1:6" ht="15">
      <c r="A23" s="33">
        <v>10014</v>
      </c>
      <c r="B23" s="33" t="s">
        <v>182</v>
      </c>
      <c r="C23">
        <v>1030803</v>
      </c>
      <c r="E23" s="32">
        <v>2100200</v>
      </c>
      <c r="F23" s="31" t="s">
        <v>199</v>
      </c>
    </row>
    <row r="24" spans="5:6" ht="15">
      <c r="E24" s="32">
        <v>1030801</v>
      </c>
      <c r="F24" s="31" t="s">
        <v>200</v>
      </c>
    </row>
    <row r="25" spans="1:2" ht="15">
      <c r="A25" s="28"/>
      <c r="B25" s="34" t="s">
        <v>201</v>
      </c>
    </row>
    <row r="27" spans="1:2" ht="15">
      <c r="A27" s="31">
        <v>1060</v>
      </c>
      <c r="B27" s="31" t="s">
        <v>179</v>
      </c>
    </row>
    <row r="28" spans="1:2" ht="15">
      <c r="A28" s="31">
        <v>7617</v>
      </c>
      <c r="B28" s="31" t="s">
        <v>202</v>
      </c>
    </row>
    <row r="29" spans="1:2" ht="15">
      <c r="A29" s="31">
        <v>7730</v>
      </c>
      <c r="B29" s="31" t="s">
        <v>203</v>
      </c>
    </row>
    <row r="30" spans="1:2" ht="15">
      <c r="A30" s="31">
        <v>7970</v>
      </c>
      <c r="B30" s="31" t="s">
        <v>204</v>
      </c>
    </row>
    <row r="31" spans="1:2" ht="15">
      <c r="A31" s="31">
        <v>1030103</v>
      </c>
      <c r="B31" s="31" t="s">
        <v>205</v>
      </c>
    </row>
    <row r="32" spans="1:2" ht="15">
      <c r="A32" s="31">
        <v>1030800</v>
      </c>
      <c r="B32" s="31" t="s">
        <v>206</v>
      </c>
    </row>
    <row r="33" spans="1:2" ht="15">
      <c r="A33" s="31">
        <v>1030801</v>
      </c>
      <c r="B33" s="31" t="s">
        <v>200</v>
      </c>
    </row>
    <row r="34" spans="1:2" ht="15">
      <c r="A34" s="31">
        <v>1030802</v>
      </c>
      <c r="B34" s="31" t="s">
        <v>207</v>
      </c>
    </row>
    <row r="35" spans="1:2" ht="15">
      <c r="A35" s="31">
        <v>1030803</v>
      </c>
      <c r="B35" s="31" t="s">
        <v>208</v>
      </c>
    </row>
    <row r="36" spans="1:2" ht="15">
      <c r="A36" s="31">
        <v>5190800</v>
      </c>
      <c r="B36" s="31" t="s">
        <v>209</v>
      </c>
    </row>
    <row r="37" spans="1:2" ht="15">
      <c r="A37" s="31">
        <v>5192100</v>
      </c>
      <c r="B37" s="31" t="s">
        <v>210</v>
      </c>
    </row>
    <row r="38" spans="1:2" ht="15">
      <c r="A38" s="31">
        <v>5200101</v>
      </c>
      <c r="B38" s="31" t="s">
        <v>211</v>
      </c>
    </row>
    <row r="39" spans="1:2" ht="15">
      <c r="A39" s="31">
        <v>5201600</v>
      </c>
      <c r="B39" s="31" t="s">
        <v>212</v>
      </c>
    </row>
    <row r="40" spans="1:2" ht="15">
      <c r="A40" s="31">
        <v>5220400</v>
      </c>
      <c r="B40" s="31" t="s">
        <v>213</v>
      </c>
    </row>
    <row r="42" spans="1:2" ht="15">
      <c r="A42" s="31">
        <v>5201601</v>
      </c>
      <c r="B42" s="31" t="s">
        <v>214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fabio.martins</cp:lastModifiedBy>
  <cp:lastPrinted>2012-02-29T14:22:57Z</cp:lastPrinted>
  <dcterms:created xsi:type="dcterms:W3CDTF">2010-02-25T17:25:16Z</dcterms:created>
  <dcterms:modified xsi:type="dcterms:W3CDTF">2012-10-29T16:45:19Z</dcterms:modified>
  <cp:category/>
  <cp:version/>
  <cp:contentType/>
  <cp:contentStatus/>
</cp:coreProperties>
</file>